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iCloudDrive\PFP\"/>
    </mc:Choice>
  </mc:AlternateContent>
  <xr:revisionPtr revIDLastSave="0" documentId="8_{62C7070B-859A-42CA-B23D-4AAB1ADC472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Disclaimer" sheetId="4" r:id="rId1"/>
    <sheet name="Uitleg" sheetId="5" r:id="rId2"/>
    <sheet name="Kosten" sheetId="3" r:id="rId3"/>
    <sheet name="Calculator" sheetId="1" r:id="rId4"/>
    <sheet name="Shoots per maand" sheetId="6" r:id="rId5"/>
    <sheet name="Winstanalyse" sheetId="7" r:id="rId6"/>
  </sheets>
  <definedNames>
    <definedName name="_xlnm._FilterDatabase" localSheetId="4" hidden="1">'Shoots per maand'!$A$1:$J$135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102" i="6"/>
  <c r="C115" i="6"/>
  <c r="C128" i="6"/>
  <c r="C89" i="6"/>
  <c r="C76" i="6"/>
  <c r="C63" i="6"/>
  <c r="C50" i="6"/>
  <c r="C37" i="6"/>
  <c r="C24" i="6"/>
  <c r="C11" i="6"/>
  <c r="C22" i="1" l="1"/>
  <c r="C29" i="1" s="1"/>
  <c r="F9" i="6"/>
  <c r="F22" i="6"/>
  <c r="F35" i="6"/>
  <c r="F48" i="6"/>
  <c r="F61" i="6"/>
  <c r="F74" i="6"/>
  <c r="F87" i="6"/>
  <c r="F100" i="6"/>
  <c r="F113" i="6"/>
  <c r="C137" i="6"/>
  <c r="C142" i="6" s="1"/>
  <c r="D22" i="7" s="1"/>
  <c r="F126" i="6"/>
  <c r="H23" i="3"/>
  <c r="G29" i="3" s="1"/>
  <c r="H14" i="3"/>
  <c r="G28" i="3" s="1"/>
  <c r="D55" i="3"/>
  <c r="C65" i="3" s="1"/>
  <c r="D49" i="3"/>
  <c r="C64" i="3" s="1"/>
  <c r="D42" i="3"/>
  <c r="C63" i="3" s="1"/>
  <c r="D34" i="3"/>
  <c r="C62" i="3" s="1"/>
  <c r="D23" i="3"/>
  <c r="C61" i="3" s="1"/>
  <c r="D13" i="3"/>
  <c r="C17" i="1"/>
  <c r="C44" i="1" s="1"/>
  <c r="C32" i="1" l="1"/>
  <c r="D6" i="7"/>
  <c r="D14" i="7"/>
  <c r="C140" i="6"/>
  <c r="C145" i="6" s="1"/>
  <c r="D24" i="7" s="1"/>
  <c r="H30" i="3"/>
  <c r="C11" i="1" s="1"/>
  <c r="C60" i="3"/>
  <c r="C40" i="1" l="1"/>
  <c r="D23" i="7"/>
  <c r="D66" i="3"/>
  <c r="C10" i="1" s="1"/>
  <c r="C12" i="1" s="1"/>
  <c r="C43" i="1" s="1"/>
  <c r="D9" i="7" l="1"/>
  <c r="D17" i="7"/>
  <c r="D25" i="7"/>
  <c r="D26" i="7" s="1"/>
  <c r="E27" i="7" s="1"/>
  <c r="C45" i="1" l="1"/>
  <c r="C46" i="1" s="1"/>
  <c r="J5" i="6" l="1"/>
  <c r="C79" i="6" s="1"/>
  <c r="F72" i="6" s="1"/>
  <c r="C49" i="1"/>
  <c r="C53" i="6" l="1"/>
  <c r="F46" i="6" s="1"/>
  <c r="C66" i="6"/>
  <c r="F59" i="6" s="1"/>
  <c r="C40" i="6"/>
  <c r="F33" i="6" s="1"/>
  <c r="C92" i="6"/>
  <c r="F85" i="6" s="1"/>
  <c r="C27" i="6"/>
  <c r="F20" i="6" s="1"/>
  <c r="C105" i="6"/>
  <c r="F98" i="6" s="1"/>
  <c r="C14" i="6"/>
  <c r="F7" i="6" s="1"/>
  <c r="C118" i="6"/>
  <c r="F111" i="6" s="1"/>
  <c r="C131" i="6"/>
  <c r="F124" i="6" s="1"/>
  <c r="J6" i="6"/>
  <c r="C138" i="6" l="1"/>
  <c r="C143" i="6" s="1"/>
  <c r="D8" i="7" s="1"/>
  <c r="D7" i="7" s="1"/>
  <c r="C67" i="6"/>
  <c r="F60" i="6" s="1"/>
  <c r="C41" i="6"/>
  <c r="F34" i="6" s="1"/>
  <c r="C15" i="6"/>
  <c r="F8" i="6" s="1"/>
  <c r="C106" i="6"/>
  <c r="F99" i="6" s="1"/>
  <c r="C80" i="6"/>
  <c r="F73" i="6" s="1"/>
  <c r="C54" i="6"/>
  <c r="F47" i="6" s="1"/>
  <c r="C132" i="6"/>
  <c r="F125" i="6" s="1"/>
  <c r="C119" i="6"/>
  <c r="F112" i="6" s="1"/>
  <c r="C93" i="6"/>
  <c r="F86" i="6" s="1"/>
  <c r="C28" i="6"/>
  <c r="F21" i="6" s="1"/>
  <c r="D10" i="7" l="1"/>
  <c r="E11" i="7" s="1"/>
  <c r="C139" i="6"/>
  <c r="C144" i="6" s="1"/>
  <c r="D16" i="7" s="1"/>
  <c r="D15" i="7" l="1"/>
  <c r="D18" i="7"/>
  <c r="E19" i="7" s="1"/>
</calcChain>
</file>

<file path=xl/sharedStrings.xml><?xml version="1.0" encoding="utf-8"?>
<sst xmlns="http://schemas.openxmlformats.org/spreadsheetml/2006/main" count="415" uniqueCount="235">
  <si>
    <t>Naam fotograaf</t>
  </si>
  <si>
    <t>Specialisatie</t>
  </si>
  <si>
    <t>Datum</t>
  </si>
  <si>
    <t>[Invullen]</t>
  </si>
  <si>
    <t>Verzekeringen</t>
  </si>
  <si>
    <t>Marketing/reclame</t>
  </si>
  <si>
    <t>Kantoorkosten</t>
  </si>
  <si>
    <t>Accountant</t>
  </si>
  <si>
    <t>Overige vaste kosten</t>
  </si>
  <si>
    <t>GEWENSTE INKOMEN</t>
  </si>
  <si>
    <t>Gewenst netto inkomen per maand</t>
  </si>
  <si>
    <t>Belastingpercentage</t>
  </si>
  <si>
    <t>Benodigd bruto inkomen</t>
  </si>
  <si>
    <t>MINIMAAL UURTARIEF</t>
  </si>
  <si>
    <t>Minimaal uurtarief</t>
  </si>
  <si>
    <t>AANBEVOLEN UURTARIEF (met 25% marge)</t>
  </si>
  <si>
    <t>Aanbevolen uurtarief</t>
  </si>
  <si>
    <t>Voorbereiding (uren)</t>
  </si>
  <si>
    <t>Shootduur (uren)</t>
  </si>
  <si>
    <t>Nabewerking (uren)</t>
  </si>
  <si>
    <t>Totaal uren</t>
  </si>
  <si>
    <t>Reiskosten</t>
  </si>
  <si>
    <t>Materiaalkosten</t>
  </si>
  <si>
    <t>Minimale prijs</t>
  </si>
  <si>
    <t>Aanbevolen prijs</t>
  </si>
  <si>
    <t>Gemiddelde shoots per maand</t>
  </si>
  <si>
    <t>Totale kosten</t>
  </si>
  <si>
    <t>Winstmarge</t>
  </si>
  <si>
    <t>TIPS</t>
  </si>
  <si>
    <t>Bereken altijd je minimale prijs om verlies te voorkomen</t>
  </si>
  <si>
    <t>Houd rekening met seizoensinvloeden</t>
  </si>
  <si>
    <t>Vergeet niet om regelmatig je tarieven te evalueren</t>
  </si>
  <si>
    <t>Communiceer de waarde van je diensten duidelijk</t>
  </si>
  <si>
    <t>Overweeg pakketten voor betere winstmarges</t>
  </si>
  <si>
    <t>Voor vragen: info@praktischwinstadvies.nl</t>
  </si>
  <si>
    <t>© Praktisch Winstadvies - Nicky Heinne</t>
  </si>
  <si>
    <t>KOSTEN</t>
  </si>
  <si>
    <t>Apparatuur afschrijving:</t>
  </si>
  <si>
    <t>Camera</t>
  </si>
  <si>
    <t>Lenzen</t>
  </si>
  <si>
    <t>Computer</t>
  </si>
  <si>
    <t>Laptop</t>
  </si>
  <si>
    <t>AOV</t>
  </si>
  <si>
    <t>Apparatuurverzekering</t>
  </si>
  <si>
    <t>Bedrijfsaansprakelijkheid</t>
  </si>
  <si>
    <t>Rechtsbijstand</t>
  </si>
  <si>
    <t>Bedrijfsautoverzekering</t>
  </si>
  <si>
    <t>Inboedelverzekering</t>
  </si>
  <si>
    <t>Verzekeringen:</t>
  </si>
  <si>
    <t>Afschrijvingen</t>
  </si>
  <si>
    <t>Totaal afschrijvingen</t>
  </si>
  <si>
    <t>Overige afschrijvingen</t>
  </si>
  <si>
    <t>Overige verzekeringen</t>
  </si>
  <si>
    <t>Totaal verzekeringen</t>
  </si>
  <si>
    <t>Abonnementen &amp; Contributies</t>
  </si>
  <si>
    <t>Fotobewerkingsprogramma</t>
  </si>
  <si>
    <t>CRM</t>
  </si>
  <si>
    <t>Backupsystemen</t>
  </si>
  <si>
    <t>Website</t>
  </si>
  <si>
    <t>Domeinnaam</t>
  </si>
  <si>
    <t>Boekhoudprogramma</t>
  </si>
  <si>
    <t>Overige abonnementen</t>
  </si>
  <si>
    <t>Totaal abonnementen &amp; Contributies</t>
  </si>
  <si>
    <t>Website beheer</t>
  </si>
  <si>
    <t>Meta ads</t>
  </si>
  <si>
    <t>Advertenties</t>
  </si>
  <si>
    <t>Uitbesteden Social media</t>
  </si>
  <si>
    <t>Overige marketing/reclame kosten</t>
  </si>
  <si>
    <t>Totaal marketing/reclame</t>
  </si>
  <si>
    <t>Overige kantoorkosten</t>
  </si>
  <si>
    <t>Totaal kantoorkosten</t>
  </si>
  <si>
    <t>Drukwerk</t>
  </si>
  <si>
    <t>Porti</t>
  </si>
  <si>
    <t>Telefoon / internet</t>
  </si>
  <si>
    <t>Overige Vaste kosten</t>
  </si>
  <si>
    <t>…..</t>
  </si>
  <si>
    <t>Totaal overige vaste kosten</t>
  </si>
  <si>
    <t>Abonnementen/contributies</t>
  </si>
  <si>
    <t>Let op: Vul alle bedragen exclusief BTW in</t>
  </si>
  <si>
    <t>Albums</t>
  </si>
  <si>
    <t>INDIRECTE KOSTEN PER MAAND</t>
  </si>
  <si>
    <t>Shoot gerelateerde kosten</t>
  </si>
  <si>
    <t xml:space="preserve">Locatiehuur </t>
  </si>
  <si>
    <t xml:space="preserve">Vergunningen </t>
  </si>
  <si>
    <t xml:space="preserve">Assistentie </t>
  </si>
  <si>
    <t>Totaal shoot relateerde kosten</t>
  </si>
  <si>
    <t>Huur apparatuur</t>
  </si>
  <si>
    <t>Albums &amp; Producten</t>
  </si>
  <si>
    <t>Wanddecoraties</t>
  </si>
  <si>
    <t>USB Sticks</t>
  </si>
  <si>
    <t>Inlijsten</t>
  </si>
  <si>
    <t>Afdrukken</t>
  </si>
  <si>
    <t>Overige producten</t>
  </si>
  <si>
    <t>Overige shoot gerelateerde kosten</t>
  </si>
  <si>
    <t>DIRECTE KOSTEN PER MAAND</t>
  </si>
  <si>
    <t>TOTAAL DIRECTE KOSTEN PER MAAND</t>
  </si>
  <si>
    <t>TOTAAL INDIRECTE KOSTEN PER MAAND</t>
  </si>
  <si>
    <t>Totaal kosten</t>
  </si>
  <si>
    <t>Indirecte kosten per maand</t>
  </si>
  <si>
    <t>Directe kosten per maand</t>
  </si>
  <si>
    <t>Studiohuur</t>
  </si>
  <si>
    <t>Let op: Alle bedragen zijn exclusief BTW</t>
  </si>
  <si>
    <t>DISCLAIMER - PRIJSCALCULATOR VOOR FOTOGRAFEN</t>
  </si>
  <si>
    <t>Belangrijk om te weten:</t>
  </si>
  <si>
    <t>🎯 Eigen verantwoordelijkheid:</t>
  </si>
  <si>
    <t>Email: info@praktischwinstadvies.nl</t>
  </si>
  <si>
    <t>Website: www.praktischwinstadvies.nl</t>
  </si>
  <si>
    <t>Succes met het bepalen van je winstgevende tarieven!</t>
  </si>
  <si>
    <t>Versie 1.0 - Juli 2025</t>
  </si>
  <si>
    <t>UITLEG PRIJSCALCULATOR VOOR FOTOGRAFEN</t>
  </si>
  <si>
    <t>Hoe gebruik je deze calculator?</t>
  </si>
  <si>
    <t>Bovenaan kun je je naam, specialisatie en datum invullen</t>
  </si>
  <si>
    <t>De calculator berekent automatisch het benodigde bruto inkomen (inclusief belasting)</t>
  </si>
  <si>
    <t>Wat berekent de calculator?</t>
  </si>
  <si>
    <t>Hoeveel shoots doe je gemiddeld per maand?</t>
  </si>
  <si>
    <t>Shoottype calculaties:</t>
  </si>
  <si>
    <t>Voor elk type fotografie kun je invullen:</t>
  </si>
  <si>
    <t>Belangrijke tips:</t>
  </si>
  <si>
    <t>Let op:</t>
  </si>
  <si>
    <t>Alle bedragen zijn exclusief BTW</t>
  </si>
  <si>
    <t>De calculator geeft indicaties, geen financieel advies</t>
  </si>
  <si>
    <t>🚀 Succes met het bepalen van je winstgevende tarieven!</t>
  </si>
  <si>
    <t>🎯 Stap 1: Vul je eigen gegevens in op het tabblad Calculator</t>
  </si>
  <si>
    <t xml:space="preserve">Dit maakt de calculator persoonlijk </t>
  </si>
  <si>
    <t>Zoek de bedragen op in je boekhouding of op je bankafschriften als je geen boekhouding hebt.</t>
  </si>
  <si>
    <t>Let op dat je altijd bedragen exclusief BTW gebruikt</t>
  </si>
  <si>
    <t xml:space="preserve">Ik kan me voorstellen dat je deze bedragen niet exact weet per maand. Kijk naar de totale kosten van vorig jaar en deel deze door 12. </t>
  </si>
  <si>
    <t>Ga jij jezelf ook vakantiegeld uitbetalen. Neem dan het bedrag van het vakantiegeld, deel dit door 12 en tel dit op bij het gewenste maandelijkse inkomen.</t>
  </si>
  <si>
    <t>Standaard staat de belasting op 35%. Dit is uiteraard helemaal afhankelijk van jouw situatie. Vraag je boekhouder naar het exacte percentage.</t>
  </si>
  <si>
    <t>Directe &amp; indirecte kosten</t>
  </si>
  <si>
    <t>- Controleer altijd uw eigen berekeningen</t>
  </si>
  <si>
    <t>- Pas tarieven aan op basis van uw marktpositie</t>
  </si>
  <si>
    <t>- Houd rekening met lokale marktomstandigheden</t>
  </si>
  <si>
    <t>- Vergelijk met concurrenten in uw gebied</t>
  </si>
  <si>
    <r>
      <t>📋 Gebruik van deze calculator:</t>
    </r>
    <r>
      <rPr>
        <sz val="10"/>
        <color rgb="FF000000"/>
        <rFont val="Avenir Next LT Pro"/>
        <family val="2"/>
      </rPr>
      <t xml:space="preserve"> Deze prijscalculator is ontwikkeld als hulpmiddel voor fotografen om hun tarieven te berekenen. De calculator geeft een indicatie op basis van de door u ingevoerde gegevens.</t>
    </r>
  </si>
  <si>
    <r>
      <t>⚠️ Geen financieel advies:</t>
    </r>
    <r>
      <rPr>
        <sz val="10"/>
        <color rgb="FF000000"/>
        <rFont val="Avenir Next LT Pro"/>
        <family val="2"/>
      </rPr>
      <t xml:space="preserve"> De uitkomsten van deze calculator vormen geen financieel advies. Voor specifiek advies over uw bedrijfssituatie raadpleeg altijd een gekwalificeerde accountant of financieel adviseur.</t>
    </r>
  </si>
  <si>
    <r>
      <t>💡 Resultaten zijn indicatief:</t>
    </r>
    <r>
      <rPr>
        <sz val="10"/>
        <color rgb="FF000000"/>
        <rFont val="Avenir Next LT Pro"/>
        <family val="2"/>
      </rPr>
      <t xml:space="preserve"> De berekende prijzen zijn gebaseerd op algemene vuistregels. Uw werkelijke kosten en marktpositie kunnen afwijken.</t>
    </r>
  </si>
  <si>
    <r>
      <t>🔒 Gebruik:</t>
    </r>
    <r>
      <rPr>
        <sz val="10"/>
        <color rgb="FF000000"/>
        <rFont val="Avenir Next LT Pro"/>
        <family val="2"/>
      </rPr>
      <t xml:space="preserve"> Dit werkblad is bedoeld voor persoonlijk gebruik. Commercieel gebruik, doorverkoop en delen aan derden zonder toestemming is niet toegestaan.</t>
    </r>
  </si>
  <si>
    <r>
      <t>📞 Vragen?</t>
    </r>
    <r>
      <rPr>
        <sz val="10"/>
        <color rgb="FF000000"/>
        <rFont val="Avenir Next LT Pro"/>
        <family val="2"/>
      </rPr>
      <t xml:space="preserve"> Voor persoonlijke begeleiding bij het bepalen van uw tarieven:</t>
    </r>
  </si>
  <si>
    <r>
      <t>Telefoon:</t>
    </r>
    <r>
      <rPr>
        <sz val="10"/>
        <color rgb="FF000000"/>
        <rFont val="Avenir Next LT Pro"/>
        <family val="2"/>
      </rPr>
      <t> 06-22018717</t>
    </r>
  </si>
  <si>
    <r>
      <t>🔢 Minimaal uurtarief:</t>
    </r>
    <r>
      <rPr>
        <sz val="10"/>
        <color rgb="FF000000"/>
        <rFont val="Avenir Next LT Pro"/>
        <family val="2"/>
      </rPr>
      <t xml:space="preserve"> Dit is het absolute minimum dat je moet vragen om break-even te draaien. Hieronder ga je verlies maken!</t>
    </r>
  </si>
  <si>
    <r>
      <t>💪 Aanbevolen uurtarief (met 25% marge):</t>
    </r>
    <r>
      <rPr>
        <sz val="10"/>
        <color rgb="FF000000"/>
        <rFont val="Avenir Next LT Pro"/>
        <family val="2"/>
      </rPr>
      <t xml:space="preserve"> Dit geeft je een gezonde winstmarge voor groei, onverwachte kosten en investeringen.</t>
    </r>
  </si>
  <si>
    <r>
      <t>🎯 Resultaat:</t>
    </r>
    <r>
      <rPr>
        <sz val="10"/>
        <color rgb="FF000000"/>
        <rFont val="Avenir Next LT Pro"/>
        <family val="2"/>
      </rPr>
      <t xml:space="preserve"> Je krijgt zowel een minimale als aanbevolen prijs per shoottype!</t>
    </r>
  </si>
  <si>
    <r>
      <t xml:space="preserve">✅ </t>
    </r>
    <r>
      <rPr>
        <b/>
        <sz val="10"/>
        <color rgb="FF000000"/>
        <rFont val="Avenir Next LT Pro"/>
        <family val="2"/>
      </rPr>
      <t xml:space="preserve">Evalueer regelmatig </t>
    </r>
    <r>
      <rPr>
        <sz val="10"/>
        <color rgb="FF000000"/>
        <rFont val="Avenir Next LT Pro"/>
        <family val="2"/>
      </rPr>
      <t xml:space="preserve">- Kosten en markt veranderen </t>
    </r>
  </si>
  <si>
    <r>
      <t xml:space="preserve">✅ </t>
    </r>
    <r>
      <rPr>
        <b/>
        <sz val="10"/>
        <color rgb="FF000000"/>
        <rFont val="Avenir Next LT Pro"/>
        <family val="2"/>
      </rPr>
      <t>Overweeg pakketten</t>
    </r>
    <r>
      <rPr>
        <sz val="10"/>
        <color rgb="FF000000"/>
        <rFont val="Avenir Next LT Pro"/>
        <family val="2"/>
      </rPr>
      <t xml:space="preserve"> - Vaak winstgevender</t>
    </r>
  </si>
  <si>
    <t>Uitwerking uurtarief &amp; opbrengst shoots</t>
  </si>
  <si>
    <t>Vul enkel de lichtgroene velden in</t>
  </si>
  <si>
    <t>Vul in de lichtgroene velden al je huidige kosten in</t>
  </si>
  <si>
    <t>VUL HIER HET TYPE SHOOT IN</t>
  </si>
  <si>
    <t>Gemiddeld aantal per jaar</t>
  </si>
  <si>
    <t>Minimaal uurloon</t>
  </si>
  <si>
    <t>Gewenst uurloon</t>
  </si>
  <si>
    <t>Gewenste omzet per jaar</t>
  </si>
  <si>
    <t>Minimale omzet per jaar</t>
  </si>
  <si>
    <t>Totaal aantal shoots per jaar</t>
  </si>
  <si>
    <t>Gemiddeld aantal shoots per maand</t>
  </si>
  <si>
    <t>Gemiddel minimale omzet per maand</t>
  </si>
  <si>
    <t>Gemiddeld gewenste omzet per maand</t>
  </si>
  <si>
    <t>Gemiddelde gewenste omzet per shoot per maand</t>
  </si>
  <si>
    <t>Gemiddeld gewenste maandelijkse omzet</t>
  </si>
  <si>
    <t>Jouw prijs</t>
  </si>
  <si>
    <t>Omzet met jouw prijs</t>
  </si>
  <si>
    <t>Gemiddelde omzet met jouw prijs</t>
  </si>
  <si>
    <t>Omzet per jaar met jouw prijs</t>
  </si>
  <si>
    <t>WINSTANALYSE MINIMALE PRIJS</t>
  </si>
  <si>
    <t>Gemiddelde minimale omzet per shoot per maand</t>
  </si>
  <si>
    <t>Gemiddeld minimale maandelijkse omzet</t>
  </si>
  <si>
    <t>WINSTANALYSE GEWENSTE PRIJS</t>
  </si>
  <si>
    <t>WINSTANALYSE JOUW PRIJS</t>
  </si>
  <si>
    <t>Gemiddelde omzet met jouw prijs per shoot per maand</t>
  </si>
  <si>
    <t>Gemiddeld maandelijkse omzet met jouw prijs</t>
  </si>
  <si>
    <t>Winstanalyse</t>
  </si>
  <si>
    <t>Winst voor belasting &amp; salaris</t>
  </si>
  <si>
    <t>Vul op ieder blad de groene velden in</t>
  </si>
  <si>
    <t>Vermoed je dat de kosten veel hoger of misschien wel lager worden, verhoog dan deze kosten per maand.</t>
  </si>
  <si>
    <t>De indirecte kosten vul je in op het tabblad Kosten</t>
  </si>
  <si>
    <t>De directe kosten vul je in op het tabblad Kosten</t>
  </si>
  <si>
    <t>Vul je gewenste netto maandinkomen in op het tabblac Calculator</t>
  </si>
  <si>
    <t>Vul je beschikbare tijd in op het tabblad calculator</t>
  </si>
  <si>
    <r>
      <t>📊 Winstanalyse:</t>
    </r>
    <r>
      <rPr>
        <sz val="10"/>
        <color rgb="FF000000"/>
        <rFont val="Avenir Next LT Pro"/>
        <family val="2"/>
      </rPr>
      <t xml:space="preserve"> Deze wordt automatisch berekent naar aanleiding van alle velden die je hebt ingevuld.</t>
    </r>
  </si>
  <si>
    <t>Wat berekent de Winstanalyse</t>
  </si>
  <si>
    <t>Als je alles correct hebt ingevuld zie je of jouw winstmarge correct is. Is de winstmarge negatief dan moet je aan je tarieven sleutelen om jouw</t>
  </si>
  <si>
    <t>bedrijf winstgevend te maken.</t>
  </si>
  <si>
    <t>Het type shoot</t>
  </si>
  <si>
    <t>Het aantal uren dat je besteed aan een shoot.</t>
  </si>
  <si>
    <t>De kosten per shoot</t>
  </si>
  <si>
    <t>Jouw prijs is de prijs die je nu hanteert.</t>
  </si>
  <si>
    <t>De winst is exclusief jouw salaris. Komt de winst bij deze analyse onder jouw salarisnorm uit dan maak je dus verlies</t>
  </si>
  <si>
    <t>Gemiddels aantal shoots per jaar</t>
  </si>
  <si>
    <r>
      <t>Voorbereiding:</t>
    </r>
    <r>
      <rPr>
        <i/>
        <sz val="10"/>
        <color rgb="FF000000"/>
        <rFont val="Avenir Next LT Pro"/>
        <family val="2"/>
      </rPr>
      <t> Tijd voor planning, locatie verkenning, contact met klant</t>
    </r>
  </si>
  <si>
    <r>
      <t>Shootduur:</t>
    </r>
    <r>
      <rPr>
        <i/>
        <sz val="10"/>
        <color rgb="FF000000"/>
        <rFont val="Avenir Next LT Pro"/>
        <family val="2"/>
      </rPr>
      <t> Werkelijke fotografietijd</t>
    </r>
  </si>
  <si>
    <r>
      <t>Nabewerking:</t>
    </r>
    <r>
      <rPr>
        <i/>
        <sz val="10"/>
        <color rgb="FF000000"/>
        <rFont val="Avenir Next LT Pro"/>
        <family val="2"/>
      </rPr>
      <t> Selectie, bewerking, retouchering</t>
    </r>
  </si>
  <si>
    <r>
      <t>Klantcontact:</t>
    </r>
    <r>
      <rPr>
        <i/>
        <sz val="10"/>
        <color rgb="FF000000"/>
        <rFont val="Avenir Next LT Pro"/>
        <family val="2"/>
      </rPr>
      <t> Aflevering, feedback, nazorg</t>
    </r>
  </si>
  <si>
    <r>
      <t>Materiaalkosten:</t>
    </r>
    <r>
      <rPr>
        <i/>
        <sz val="10"/>
        <color rgb="FF000000"/>
        <rFont val="Avenir Next LT Pro"/>
        <family val="2"/>
      </rPr>
      <t> Prints, albums, USB-sticks</t>
    </r>
  </si>
  <si>
    <t>📉 Daarnaast zie je de totale omzet per type shoot en onderaan de totale omzet per jaar</t>
  </si>
  <si>
    <r>
      <t xml:space="preserve">✅ </t>
    </r>
    <r>
      <rPr>
        <b/>
        <sz val="10"/>
        <color rgb="FF111827"/>
        <rFont val="Avenir Next LT Pro"/>
        <family val="2"/>
      </rPr>
      <t>Gebruik altijd je minimale prijs</t>
    </r>
    <r>
      <rPr>
        <sz val="10"/>
        <color rgb="FF000000"/>
        <rFont val="Avenir Next LT Pro"/>
        <family val="2"/>
      </rPr>
      <t xml:space="preserve"> - Hieronder maak je verlies</t>
    </r>
  </si>
  <si>
    <t>Pas altijd aan op jouw markt en positie</t>
  </si>
  <si>
    <t>💡 Stap 2: Gewenste inkomen</t>
  </si>
  <si>
    <t>⏰ Stap 3: Beschikbare tijd</t>
  </si>
  <si>
    <r>
      <t>💰 Stap 4: Indirecte kosten per maand</t>
    </r>
    <r>
      <rPr>
        <b/>
        <sz val="10"/>
        <color rgb="FF000000"/>
        <rFont val="Avenir Next LT Pro"/>
        <family val="2"/>
      </rPr>
      <t xml:space="preserve"> Dit zijn je vaste bedrijfskosten die niet direct aan een shoot gekoppeld zijn.</t>
    </r>
  </si>
  <si>
    <r>
      <t>📸 Stap 5: Directe kosten per maand</t>
    </r>
    <r>
      <rPr>
        <b/>
        <sz val="10"/>
        <color rgb="FF000000"/>
        <rFont val="Avenir Next LT Pro"/>
        <family val="2"/>
      </rPr>
      <t xml:space="preserve"> Dit zijn kosten die je direct aan shoots kunt toerekenen:</t>
    </r>
  </si>
  <si>
    <t>TOTAAL INDIRECTE (VASTE) KOSTEN</t>
  </si>
  <si>
    <t>Werkbare dagen per jaar</t>
  </si>
  <si>
    <t>Feestdagen</t>
  </si>
  <si>
    <t>WERKBARE DAGEN</t>
  </si>
  <si>
    <t>NIET WERKBARE DAGEN</t>
  </si>
  <si>
    <t>Vakantiedagen</t>
  </si>
  <si>
    <t>Arbeidsongeschikt/ziek</t>
  </si>
  <si>
    <t>Parttime %</t>
  </si>
  <si>
    <t>dagen per jaar</t>
  </si>
  <si>
    <t>Werkdagen</t>
  </si>
  <si>
    <t>Vul getal in zonder % teken</t>
  </si>
  <si>
    <t>Studiedagen</t>
  </si>
  <si>
    <t>Overig</t>
  </si>
  <si>
    <t>Niet declarabele uren</t>
  </si>
  <si>
    <t>Marketing en verkoop</t>
  </si>
  <si>
    <t>Uren per week</t>
  </si>
  <si>
    <t>Strategie &amp; ontwikkeling</t>
  </si>
  <si>
    <t>Administratie</t>
  </si>
  <si>
    <t>Totaal beschikbare weken</t>
  </si>
  <si>
    <t>Beschikbaar voor shoots incl. reistijd, nabewerken etc.</t>
  </si>
  <si>
    <t>Totaal declarabele uren per jaar</t>
  </si>
  <si>
    <t>Totaal benodigde omzet per jaar</t>
  </si>
  <si>
    <t>Benodigd bruto inkomen per jaar</t>
  </si>
  <si>
    <t>Totaal maandelijkse kosten per jaar</t>
  </si>
  <si>
    <t>Let op: dit is het tarief dat je moet rekenen voor alle uren dat je met een shoot bezig bent.</t>
  </si>
  <si>
    <t>dus inclusief reistijd, nabewerken etc.</t>
  </si>
  <si>
    <t>Overige tijd zoals reistijd</t>
  </si>
  <si>
    <t>Klantcontact</t>
  </si>
  <si>
    <t>Reiskosten (km, parkeren etc.)</t>
  </si>
  <si>
    <t>Vul stap voor stap alles in</t>
  </si>
  <si>
    <t>Wat is jouw parttime percentage? Dit is gebaseerd op 40 uur. Dus werk je 32 uur dan is jouw parttime % 80</t>
  </si>
  <si>
    <t xml:space="preserve">Welk percentage van je tijd besteed je niet aan shoots zoals administratie, marketing etc.? </t>
  </si>
  <si>
    <t>Overige tijd: Reistijd etc.</t>
  </si>
  <si>
    <r>
      <t>Reiskosten:</t>
    </r>
    <r>
      <rPr>
        <i/>
        <sz val="10"/>
        <color rgb="FF000000"/>
        <rFont val="Avenir Next LT Pro"/>
        <family val="2"/>
      </rPr>
      <t> Brandstof, parkeren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</si>
</sst>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6" formatCode="_ * #,##0_ ;_ * \-#,##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.5"/>
      <color rgb="FF111827"/>
      <name val="Avenir Next LT Pro"/>
      <family val="2"/>
    </font>
    <font>
      <sz val="11"/>
      <color theme="1"/>
      <name val="Avenir Next LT Pro"/>
      <family val="2"/>
    </font>
    <font>
      <b/>
      <sz val="13.75"/>
      <color rgb="FF111827"/>
      <name val="Avenir Next LT Pro"/>
      <family val="2"/>
    </font>
    <font>
      <sz val="10"/>
      <color rgb="FF111827"/>
      <name val="Avenir Next LT Pro"/>
      <family val="2"/>
    </font>
    <font>
      <sz val="10"/>
      <color rgb="FF000000"/>
      <name val="Avenir Next LT Pro"/>
      <family val="2"/>
    </font>
    <font>
      <u/>
      <sz val="11"/>
      <color theme="10"/>
      <name val="Avenir Next LT Pro"/>
      <family val="2"/>
    </font>
    <font>
      <i/>
      <sz val="10"/>
      <color rgb="FF000000"/>
      <name val="Avenir Next LT Pro"/>
      <family val="2"/>
    </font>
    <font>
      <b/>
      <sz val="10"/>
      <color rgb="FF000000"/>
      <name val="Avenir Next LT Pro"/>
      <family val="2"/>
    </font>
    <font>
      <sz val="20"/>
      <color theme="1"/>
      <name val="Avenir Next LT Pro"/>
      <family val="2"/>
    </font>
    <font>
      <sz val="14"/>
      <color theme="1"/>
      <name val="Avenir Next LT Pro"/>
      <family val="2"/>
    </font>
    <font>
      <b/>
      <sz val="14"/>
      <color theme="1"/>
      <name val="Avenir Next LT Pro"/>
      <family val="2"/>
    </font>
    <font>
      <b/>
      <i/>
      <sz val="14"/>
      <color theme="1"/>
      <name val="Avenir Next LT Pro"/>
      <family val="2"/>
    </font>
    <font>
      <i/>
      <sz val="11"/>
      <color theme="1"/>
      <name val="Avenir Next LT Pro"/>
      <family val="2"/>
    </font>
    <font>
      <i/>
      <sz val="11"/>
      <color rgb="FFFF0000"/>
      <name val="Avenir Next LT Pro"/>
      <family val="2"/>
    </font>
    <font>
      <b/>
      <sz val="11"/>
      <color theme="1"/>
      <name val="Avenir Next LT Pro"/>
      <family val="2"/>
    </font>
    <font>
      <i/>
      <sz val="10"/>
      <color theme="1"/>
      <name val="Avenir Next LT Pro"/>
      <family val="2"/>
    </font>
    <font>
      <sz val="22"/>
      <color theme="1"/>
      <name val="Avenir Next LT Pro"/>
      <family val="2"/>
    </font>
    <font>
      <sz val="24"/>
      <color theme="1"/>
      <name val="Avenir Next LT Pro"/>
      <family val="2"/>
    </font>
    <font>
      <sz val="24"/>
      <color theme="1"/>
      <name val="Calibri"/>
      <family val="2"/>
      <scheme val="minor"/>
    </font>
    <font>
      <b/>
      <sz val="10"/>
      <color rgb="FF111827"/>
      <name val="Avenir Next LT Pro"/>
      <family val="2"/>
    </font>
    <font>
      <i/>
      <sz val="10"/>
      <color rgb="FF111827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rgb="FFB6CD5B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44" fontId="0" fillId="0" borderId="0" xfId="1" applyFont="1"/>
    <xf numFmtId="44" fontId="0" fillId="0" borderId="0" xfId="0" applyNumberFormat="1"/>
    <xf numFmtId="0" fontId="4" fillId="0" borderId="0" xfId="0" applyFont="1"/>
    <xf numFmtId="0" fontId="8" fillId="0" borderId="0" xfId="3" applyFont="1" applyAlignment="1" applyProtection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44" fontId="4" fillId="3" borderId="0" xfId="1" applyFont="1" applyFill="1" applyProtection="1">
      <protection locked="0"/>
    </xf>
    <xf numFmtId="0" fontId="7" fillId="3" borderId="0" xfId="0" applyFont="1" applyFill="1" applyAlignment="1" applyProtection="1">
      <alignment horizontal="left" vertical="center" wrapText="1" indent="1"/>
      <protection locked="0"/>
    </xf>
    <xf numFmtId="0" fontId="15" fillId="0" borderId="0" xfId="0" applyFont="1"/>
    <xf numFmtId="44" fontId="4" fillId="0" borderId="0" xfId="0" applyNumberFormat="1" applyFont="1"/>
    <xf numFmtId="44" fontId="4" fillId="0" borderId="0" xfId="1" applyFont="1"/>
    <xf numFmtId="0" fontId="4" fillId="3" borderId="0" xfId="0" applyFont="1" applyFill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6" fillId="0" borderId="0" xfId="0" applyFont="1"/>
    <xf numFmtId="0" fontId="17" fillId="0" borderId="0" xfId="0" applyFont="1"/>
    <xf numFmtId="44" fontId="15" fillId="0" borderId="0" xfId="1" applyFont="1"/>
    <xf numFmtId="9" fontId="4" fillId="3" borderId="0" xfId="2" applyFont="1" applyFill="1" applyAlignment="1" applyProtection="1">
      <alignment horizontal="right"/>
      <protection locked="0"/>
    </xf>
    <xf numFmtId="0" fontId="4" fillId="3" borderId="0" xfId="0" applyFont="1" applyFill="1" applyAlignment="1" applyProtection="1">
      <alignment horizontal="right"/>
      <protection locked="0"/>
    </xf>
    <xf numFmtId="0" fontId="1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4" fontId="4" fillId="0" borderId="0" xfId="0" applyNumberFormat="1" applyFont="1" applyAlignment="1">
      <alignment horizontal="right"/>
    </xf>
    <xf numFmtId="44" fontId="15" fillId="0" borderId="0" xfId="0" applyNumberFormat="1" applyFont="1" applyAlignment="1">
      <alignment horizontal="right"/>
    </xf>
    <xf numFmtId="0" fontId="17" fillId="3" borderId="0" xfId="0" applyFont="1" applyFill="1" applyProtection="1">
      <protection locked="0"/>
    </xf>
    <xf numFmtId="0" fontId="18" fillId="0" borderId="0" xfId="0" applyFont="1"/>
    <xf numFmtId="0" fontId="4" fillId="2" borderId="0" xfId="0" applyFont="1" applyFill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 indent="1"/>
    </xf>
    <xf numFmtId="0" fontId="6" fillId="0" borderId="0" xfId="0" applyFont="1" applyAlignment="1">
      <alignment horizontal="left" vertical="center" wrapText="1" indent="1"/>
    </xf>
    <xf numFmtId="0" fontId="7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9" fillId="0" borderId="0" xfId="0" applyFont="1" applyAlignment="1">
      <alignment vertical="center"/>
    </xf>
    <xf numFmtId="164" fontId="4" fillId="0" borderId="0" xfId="0" applyNumberFormat="1" applyFont="1"/>
    <xf numFmtId="1" fontId="4" fillId="0" borderId="0" xfId="0" applyNumberFormat="1" applyFont="1"/>
    <xf numFmtId="0" fontId="3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 indent="1"/>
    </xf>
    <xf numFmtId="164" fontId="4" fillId="0" borderId="0" xfId="0" applyNumberFormat="1" applyFont="1" applyAlignment="1">
      <alignment horizontal="right"/>
    </xf>
    <xf numFmtId="44" fontId="4" fillId="0" borderId="0" xfId="1" applyFont="1" applyFill="1" applyProtection="1"/>
    <xf numFmtId="44" fontId="4" fillId="0" borderId="0" xfId="1" applyFont="1" applyProtection="1"/>
    <xf numFmtId="44" fontId="4" fillId="0" borderId="1" xfId="0" applyNumberFormat="1" applyFont="1" applyBorder="1"/>
    <xf numFmtId="9" fontId="4" fillId="0" borderId="0" xfId="2" applyFont="1" applyAlignment="1" applyProtection="1">
      <alignment horizontal="center"/>
    </xf>
    <xf numFmtId="0" fontId="1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0" borderId="0" xfId="0"/>
    <xf numFmtId="0" fontId="4" fillId="0" borderId="0" xfId="0" applyFont="1" applyFill="1" applyAlignment="1" applyProtection="1">
      <alignment horizontal="right"/>
      <protection locked="0"/>
    </xf>
    <xf numFmtId="0" fontId="17" fillId="0" borderId="0" xfId="0" applyFont="1" applyAlignment="1">
      <alignment horizontal="right"/>
    </xf>
    <xf numFmtId="166" fontId="4" fillId="0" borderId="0" xfId="4" applyNumberFormat="1" applyFont="1" applyFill="1" applyAlignment="1" applyProtection="1">
      <alignment horizontal="right"/>
      <protection locked="0"/>
    </xf>
  </cellXfs>
  <cellStyles count="5">
    <cellStyle name="Hyperlink" xfId="3" builtinId="8"/>
    <cellStyle name="Komma" xfId="4" builtinId="3"/>
    <cellStyle name="Procent" xfId="2" builtinId="5"/>
    <cellStyle name="Standaard" xfId="0" builtinId="0"/>
    <cellStyle name="Valuta" xfId="1" builtinId="4"/>
  </cellStyles>
  <dxfs count="0"/>
  <tableStyles count="0" defaultTableStyle="TableStyleMedium9" defaultPivotStyle="PivotStyleLight16"/>
  <colors>
    <mruColors>
      <color rgb="FFB6CD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38100</xdr:rowOff>
    </xdr:from>
    <xdr:to>
      <xdr:col>0</xdr:col>
      <xdr:colOff>1400216</xdr:colOff>
      <xdr:row>1</xdr:row>
      <xdr:rowOff>33635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8C9F11F-0DE5-44BC-96C8-E6045469D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960" y="38100"/>
          <a:ext cx="1331636" cy="719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121920</xdr:rowOff>
    </xdr:from>
    <xdr:to>
      <xdr:col>0</xdr:col>
      <xdr:colOff>1445936</xdr:colOff>
      <xdr:row>0</xdr:row>
      <xdr:rowOff>841355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274FF21-1D55-4757-8773-236C17141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21920"/>
          <a:ext cx="1331636" cy="7194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0</xdr:rowOff>
    </xdr:from>
    <xdr:to>
      <xdr:col>1</xdr:col>
      <xdr:colOff>645836</xdr:colOff>
      <xdr:row>1</xdr:row>
      <xdr:rowOff>323195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48D15364-35A0-5D42-B26C-6E968D21F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0"/>
          <a:ext cx="1331636" cy="7194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318176</xdr:colOff>
      <xdr:row>2</xdr:row>
      <xdr:rowOff>3155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779488E0-3CE8-4CEB-9856-619DB6C1F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1636" cy="7194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38100</xdr:rowOff>
    </xdr:from>
    <xdr:to>
      <xdr:col>2</xdr:col>
      <xdr:colOff>219116</xdr:colOff>
      <xdr:row>2</xdr:row>
      <xdr:rowOff>26015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2D9AAFC-C3DF-45D4-A1EF-DAE871784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38100"/>
          <a:ext cx="1331636" cy="71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aktischwinstadvies.nl/" TargetMode="External"/><Relationship Id="rId1" Type="http://schemas.openxmlformats.org/officeDocument/2006/relationships/hyperlink" Target="mailto:info@praktischwinstadvies.n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187DF-407D-412E-8C87-C41538618D82}">
  <dimension ref="A1:A24"/>
  <sheetViews>
    <sheetView showGridLines="0" showRowColHeaders="0" tabSelected="1" zoomScaleNormal="100" workbookViewId="0"/>
  </sheetViews>
  <sheetFormatPr defaultRowHeight="14.4" x14ac:dyDescent="0.3"/>
  <cols>
    <col min="1" max="1" width="186.44140625" style="3" bestFit="1" customWidth="1"/>
    <col min="2" max="16384" width="8.88671875" style="3"/>
  </cols>
  <sheetData>
    <row r="1" spans="1:1" ht="57" customHeight="1" x14ac:dyDescent="0.3">
      <c r="A1" s="40" t="s">
        <v>102</v>
      </c>
    </row>
    <row r="3" spans="1:1" ht="18" x14ac:dyDescent="0.3">
      <c r="A3" s="30" t="s">
        <v>103</v>
      </c>
    </row>
    <row r="4" spans="1:1" ht="18" x14ac:dyDescent="0.3">
      <c r="A4" s="30"/>
    </row>
    <row r="5" spans="1:1" x14ac:dyDescent="0.3">
      <c r="A5" s="31" t="s">
        <v>134</v>
      </c>
    </row>
    <row r="6" spans="1:1" x14ac:dyDescent="0.3">
      <c r="A6" s="31" t="s">
        <v>135</v>
      </c>
    </row>
    <row r="7" spans="1:1" x14ac:dyDescent="0.3">
      <c r="A7" s="31" t="s">
        <v>104</v>
      </c>
    </row>
    <row r="8" spans="1:1" x14ac:dyDescent="0.3">
      <c r="A8" s="35" t="s">
        <v>130</v>
      </c>
    </row>
    <row r="9" spans="1:1" x14ac:dyDescent="0.3">
      <c r="A9" s="35" t="s">
        <v>131</v>
      </c>
    </row>
    <row r="10" spans="1:1" x14ac:dyDescent="0.3">
      <c r="A10" s="35" t="s">
        <v>132</v>
      </c>
    </row>
    <row r="11" spans="1:1" x14ac:dyDescent="0.3">
      <c r="A11" s="35" t="s">
        <v>133</v>
      </c>
    </row>
    <row r="13" spans="1:1" x14ac:dyDescent="0.3">
      <c r="A13" s="31" t="s">
        <v>136</v>
      </c>
    </row>
    <row r="14" spans="1:1" x14ac:dyDescent="0.3">
      <c r="A14" s="31" t="s">
        <v>137</v>
      </c>
    </row>
    <row r="15" spans="1:1" x14ac:dyDescent="0.3">
      <c r="A15" s="31" t="s">
        <v>138</v>
      </c>
    </row>
    <row r="16" spans="1:1" x14ac:dyDescent="0.3">
      <c r="A16" s="36"/>
    </row>
    <row r="17" spans="1:1" x14ac:dyDescent="0.3">
      <c r="A17" s="4" t="s">
        <v>105</v>
      </c>
    </row>
    <row r="18" spans="1:1" x14ac:dyDescent="0.3">
      <c r="A18" s="33" t="s">
        <v>139</v>
      </c>
    </row>
    <row r="19" spans="1:1" x14ac:dyDescent="0.3">
      <c r="A19" s="4" t="s">
        <v>106</v>
      </c>
    </row>
    <row r="21" spans="1:1" x14ac:dyDescent="0.3">
      <c r="A21" s="31" t="s">
        <v>107</v>
      </c>
    </row>
    <row r="22" spans="1:1" x14ac:dyDescent="0.3">
      <c r="A22" s="37" t="s">
        <v>108</v>
      </c>
    </row>
    <row r="24" spans="1:1" x14ac:dyDescent="0.3">
      <c r="A24" s="31" t="s">
        <v>35</v>
      </c>
    </row>
  </sheetData>
  <sheetProtection algorithmName="SHA-512" hashValue="7coZ0SZbFYhCFGDlEgtVKLHQJhlmaLhKH/NMnDpTH07GUNcBW5zJ/8TdYjGFZ/Xk/tKvFMxJWbZjd2yXBXAa8g==" saltValue="s9YSa6lSAO03fx1QeqKWGQ==" spinCount="100000" sheet="1" objects="1" scenarios="1"/>
  <hyperlinks>
    <hyperlink ref="A17" r:id="rId1" display="mailto:info@praktischwinstadvies.nl" xr:uid="{8C62294D-A04F-4751-BFE4-AB9E85248C13}"/>
    <hyperlink ref="A19" r:id="rId2" display="http://www.praktischwinstadvies.nl/" xr:uid="{D59EA4D3-0B42-44FA-94C4-7AB26F434359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C75C-6C8F-49C8-9027-1215547B1252}">
  <dimension ref="A1:A84"/>
  <sheetViews>
    <sheetView showGridLines="0" showRowColHeaders="0" workbookViewId="0"/>
  </sheetViews>
  <sheetFormatPr defaultRowHeight="14.4" x14ac:dyDescent="0.3"/>
  <cols>
    <col min="1" max="1" width="126.6640625" style="3" bestFit="1" customWidth="1"/>
    <col min="2" max="16384" width="8.88671875" style="3"/>
  </cols>
  <sheetData>
    <row r="1" spans="1:1" ht="70.8" customHeight="1" x14ac:dyDescent="0.3">
      <c r="A1" s="40" t="s">
        <v>109</v>
      </c>
    </row>
    <row r="3" spans="1:1" ht="18" x14ac:dyDescent="0.3">
      <c r="A3" s="30" t="s">
        <v>110</v>
      </c>
    </row>
    <row r="4" spans="1:1" x14ac:dyDescent="0.3">
      <c r="A4" s="31" t="s">
        <v>173</v>
      </c>
    </row>
    <row r="5" spans="1:1" x14ac:dyDescent="0.3">
      <c r="A5" s="31"/>
    </row>
    <row r="6" spans="1:1" x14ac:dyDescent="0.3">
      <c r="A6" s="41" t="s">
        <v>122</v>
      </c>
    </row>
    <row r="7" spans="1:1" x14ac:dyDescent="0.3">
      <c r="A7" s="32"/>
    </row>
    <row r="8" spans="1:1" x14ac:dyDescent="0.3">
      <c r="A8" s="5" t="s">
        <v>111</v>
      </c>
    </row>
    <row r="9" spans="1:1" x14ac:dyDescent="0.3">
      <c r="A9" s="5" t="s">
        <v>123</v>
      </c>
    </row>
    <row r="10" spans="1:1" x14ac:dyDescent="0.3">
      <c r="A10" s="5"/>
    </row>
    <row r="11" spans="1:1" x14ac:dyDescent="0.3">
      <c r="A11" s="41" t="s">
        <v>197</v>
      </c>
    </row>
    <row r="12" spans="1:1" x14ac:dyDescent="0.3">
      <c r="A12" s="32"/>
    </row>
    <row r="13" spans="1:1" x14ac:dyDescent="0.3">
      <c r="A13" s="5" t="s">
        <v>177</v>
      </c>
    </row>
    <row r="14" spans="1:1" ht="26.4" x14ac:dyDescent="0.3">
      <c r="A14" s="5" t="s">
        <v>127</v>
      </c>
    </row>
    <row r="15" spans="1:1" x14ac:dyDescent="0.3">
      <c r="A15" s="5" t="s">
        <v>112</v>
      </c>
    </row>
    <row r="16" spans="1:1" x14ac:dyDescent="0.3">
      <c r="A16" s="5" t="s">
        <v>128</v>
      </c>
    </row>
    <row r="18" spans="1:1" x14ac:dyDescent="0.3">
      <c r="A18" s="41" t="s">
        <v>198</v>
      </c>
    </row>
    <row r="19" spans="1:1" x14ac:dyDescent="0.3">
      <c r="A19" s="32"/>
    </row>
    <row r="20" spans="1:1" x14ac:dyDescent="0.3">
      <c r="A20" s="5" t="s">
        <v>178</v>
      </c>
    </row>
    <row r="21" spans="1:1" x14ac:dyDescent="0.3">
      <c r="A21" s="5" t="s">
        <v>230</v>
      </c>
    </row>
    <row r="22" spans="1:1" x14ac:dyDescent="0.3">
      <c r="A22" s="5" t="s">
        <v>231</v>
      </c>
    </row>
    <row r="23" spans="1:1" x14ac:dyDescent="0.3">
      <c r="A23" s="5" t="s">
        <v>232</v>
      </c>
    </row>
    <row r="25" spans="1:1" x14ac:dyDescent="0.3">
      <c r="A25" s="41" t="s">
        <v>199</v>
      </c>
    </row>
    <row r="26" spans="1:1" x14ac:dyDescent="0.3">
      <c r="A26" s="32"/>
    </row>
    <row r="27" spans="1:1" x14ac:dyDescent="0.3">
      <c r="A27" s="36" t="s">
        <v>175</v>
      </c>
    </row>
    <row r="28" spans="1:1" x14ac:dyDescent="0.3">
      <c r="A28" s="33" t="s">
        <v>124</v>
      </c>
    </row>
    <row r="29" spans="1:1" x14ac:dyDescent="0.3">
      <c r="A29" s="33" t="s">
        <v>125</v>
      </c>
    </row>
    <row r="30" spans="1:1" x14ac:dyDescent="0.3">
      <c r="A30" s="33"/>
    </row>
    <row r="31" spans="1:1" x14ac:dyDescent="0.3">
      <c r="A31" s="41" t="s">
        <v>200</v>
      </c>
    </row>
    <row r="32" spans="1:1" x14ac:dyDescent="0.3">
      <c r="A32" s="32"/>
    </row>
    <row r="33" spans="1:1" x14ac:dyDescent="0.3">
      <c r="A33" s="36" t="s">
        <v>176</v>
      </c>
    </row>
    <row r="34" spans="1:1" x14ac:dyDescent="0.3">
      <c r="A34" s="33" t="s">
        <v>126</v>
      </c>
    </row>
    <row r="35" spans="1:1" x14ac:dyDescent="0.3">
      <c r="A35" s="33" t="s">
        <v>174</v>
      </c>
    </row>
    <row r="36" spans="1:1" x14ac:dyDescent="0.3">
      <c r="A36" s="33" t="s">
        <v>125</v>
      </c>
    </row>
    <row r="38" spans="1:1" ht="18" x14ac:dyDescent="0.3">
      <c r="A38" s="30" t="s">
        <v>113</v>
      </c>
    </row>
    <row r="39" spans="1:1" x14ac:dyDescent="0.3">
      <c r="A39" s="5" t="s">
        <v>140</v>
      </c>
    </row>
    <row r="40" spans="1:1" x14ac:dyDescent="0.3">
      <c r="A40" s="5" t="s">
        <v>141</v>
      </c>
    </row>
    <row r="41" spans="1:1" x14ac:dyDescent="0.3">
      <c r="A41" s="31"/>
    </row>
    <row r="42" spans="1:1" ht="18" x14ac:dyDescent="0.3">
      <c r="A42" s="30" t="s">
        <v>180</v>
      </c>
    </row>
    <row r="43" spans="1:1" x14ac:dyDescent="0.3">
      <c r="A43" s="31"/>
    </row>
    <row r="44" spans="1:1" x14ac:dyDescent="0.3">
      <c r="A44" s="5" t="s">
        <v>179</v>
      </c>
    </row>
    <row r="45" spans="1:1" x14ac:dyDescent="0.3">
      <c r="A45" s="5" t="s">
        <v>181</v>
      </c>
    </row>
    <row r="46" spans="1:1" x14ac:dyDescent="0.3">
      <c r="A46" s="5" t="s">
        <v>182</v>
      </c>
    </row>
    <row r="47" spans="1:1" x14ac:dyDescent="0.3">
      <c r="A47" s="5" t="s">
        <v>187</v>
      </c>
    </row>
    <row r="49" spans="1:1" ht="18" x14ac:dyDescent="0.3">
      <c r="A49" s="30" t="s">
        <v>115</v>
      </c>
    </row>
    <row r="50" spans="1:1" ht="18" x14ac:dyDescent="0.3">
      <c r="A50" s="30"/>
    </row>
    <row r="51" spans="1:1" x14ac:dyDescent="0.3">
      <c r="A51" s="34" t="s">
        <v>116</v>
      </c>
    </row>
    <row r="52" spans="1:1" x14ac:dyDescent="0.3">
      <c r="A52" s="5" t="s">
        <v>183</v>
      </c>
    </row>
    <row r="53" spans="1:1" x14ac:dyDescent="0.3">
      <c r="A53" s="5" t="s">
        <v>114</v>
      </c>
    </row>
    <row r="54" spans="1:1" x14ac:dyDescent="0.3">
      <c r="A54" s="5" t="s">
        <v>184</v>
      </c>
    </row>
    <row r="55" spans="1:1" x14ac:dyDescent="0.3">
      <c r="A55" s="5" t="s">
        <v>185</v>
      </c>
    </row>
    <row r="56" spans="1:1" x14ac:dyDescent="0.3">
      <c r="A56" s="5" t="s">
        <v>186</v>
      </c>
    </row>
    <row r="57" spans="1:1" x14ac:dyDescent="0.3">
      <c r="A57" s="5" t="s">
        <v>188</v>
      </c>
    </row>
    <row r="58" spans="1:1" x14ac:dyDescent="0.3">
      <c r="A58" s="32"/>
    </row>
    <row r="59" spans="1:1" x14ac:dyDescent="0.3">
      <c r="A59" s="42" t="s">
        <v>189</v>
      </c>
    </row>
    <row r="60" spans="1:1" x14ac:dyDescent="0.3">
      <c r="A60" s="42" t="s">
        <v>190</v>
      </c>
    </row>
    <row r="61" spans="1:1" x14ac:dyDescent="0.3">
      <c r="A61" s="42" t="s">
        <v>191</v>
      </c>
    </row>
    <row r="62" spans="1:1" x14ac:dyDescent="0.3">
      <c r="A62" s="42" t="s">
        <v>192</v>
      </c>
    </row>
    <row r="63" spans="1:1" x14ac:dyDescent="0.3">
      <c r="A63" s="42" t="s">
        <v>233</v>
      </c>
    </row>
    <row r="64" spans="1:1" x14ac:dyDescent="0.3">
      <c r="A64" s="42" t="s">
        <v>234</v>
      </c>
    </row>
    <row r="65" spans="1:1" x14ac:dyDescent="0.3">
      <c r="A65" s="42" t="s">
        <v>193</v>
      </c>
    </row>
    <row r="67" spans="1:1" x14ac:dyDescent="0.3">
      <c r="A67" s="31" t="s">
        <v>142</v>
      </c>
    </row>
    <row r="68" spans="1:1" x14ac:dyDescent="0.3">
      <c r="A68" s="31" t="s">
        <v>194</v>
      </c>
    </row>
    <row r="71" spans="1:1" ht="18" x14ac:dyDescent="0.3">
      <c r="A71" s="30" t="s">
        <v>117</v>
      </c>
    </row>
    <row r="72" spans="1:1" x14ac:dyDescent="0.3">
      <c r="A72" s="34" t="s">
        <v>195</v>
      </c>
    </row>
    <row r="73" spans="1:1" x14ac:dyDescent="0.3">
      <c r="A73" s="34" t="s">
        <v>143</v>
      </c>
    </row>
    <row r="74" spans="1:1" x14ac:dyDescent="0.3">
      <c r="A74" s="34" t="s">
        <v>144</v>
      </c>
    </row>
    <row r="75" spans="1:1" x14ac:dyDescent="0.3">
      <c r="A75" s="34"/>
    </row>
    <row r="77" spans="1:1" ht="18" x14ac:dyDescent="0.3">
      <c r="A77" s="30" t="s">
        <v>118</v>
      </c>
    </row>
    <row r="78" spans="1:1" x14ac:dyDescent="0.3">
      <c r="A78" s="5" t="s">
        <v>119</v>
      </c>
    </row>
    <row r="79" spans="1:1" x14ac:dyDescent="0.3">
      <c r="A79" s="5" t="s">
        <v>120</v>
      </c>
    </row>
    <row r="80" spans="1:1" x14ac:dyDescent="0.3">
      <c r="A80" s="5" t="s">
        <v>196</v>
      </c>
    </row>
    <row r="82" spans="1:1" x14ac:dyDescent="0.3">
      <c r="A82" s="31" t="s">
        <v>121</v>
      </c>
    </row>
    <row r="84" spans="1:1" x14ac:dyDescent="0.3">
      <c r="A84" s="31" t="s">
        <v>35</v>
      </c>
    </row>
  </sheetData>
  <sheetProtection algorithmName="SHA-512" hashValue="s7Yhr1QyNOW561g6Hv2OyLt46lcsoRJwFt6EodehWOg94j0K/KU9wXDRxkL/w0lxJguedwuXHSJsaZQ2EO9CJg==" saltValue="pv3aiKUbNlVkg7SOHIZzpQ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A70E5-51C5-4A6A-ABE2-B1C1A923A589}">
  <dimension ref="A1:H69"/>
  <sheetViews>
    <sheetView showGridLines="0" showRowColHeaders="0" workbookViewId="0">
      <selection activeCell="C8" sqref="C8"/>
    </sheetView>
  </sheetViews>
  <sheetFormatPr defaultRowHeight="14.4" x14ac:dyDescent="0.3"/>
  <cols>
    <col min="1" max="1" width="10.77734375" style="3" customWidth="1"/>
    <col min="2" max="2" width="54.109375" style="3" bestFit="1" customWidth="1"/>
    <col min="3" max="4" width="15.77734375" style="3" customWidth="1"/>
    <col min="5" max="5" width="8.88671875" style="3"/>
    <col min="6" max="6" width="40.44140625" style="3" bestFit="1" customWidth="1"/>
    <col min="7" max="8" width="15.77734375" style="3" customWidth="1"/>
    <col min="9" max="16384" width="8.88671875" style="3"/>
  </cols>
  <sheetData>
    <row r="1" spans="1:8" ht="31.2" x14ac:dyDescent="0.3">
      <c r="A1" s="50" t="s">
        <v>129</v>
      </c>
      <c r="B1" s="50"/>
      <c r="C1" s="50"/>
      <c r="D1" s="51"/>
      <c r="E1" s="51"/>
      <c r="F1" s="51"/>
      <c r="G1" s="51"/>
      <c r="H1" s="51"/>
    </row>
    <row r="2" spans="1:8" ht="28.2" customHeight="1" x14ac:dyDescent="0.3">
      <c r="A2" s="48" t="s">
        <v>147</v>
      </c>
      <c r="B2" s="48"/>
      <c r="C2" s="48"/>
      <c r="D2" s="49"/>
      <c r="E2" s="49"/>
      <c r="F2" s="49"/>
      <c r="G2" s="49"/>
      <c r="H2" s="49"/>
    </row>
    <row r="3" spans="1:8" ht="25.2" x14ac:dyDescent="0.45">
      <c r="B3" s="6"/>
      <c r="C3" s="7"/>
      <c r="D3" s="7"/>
      <c r="E3" s="7"/>
      <c r="F3" s="7"/>
      <c r="G3" s="7"/>
    </row>
    <row r="4" spans="1:8" s="8" customFormat="1" ht="18" x14ac:dyDescent="0.35">
      <c r="A4" s="3"/>
      <c r="B4" s="9" t="s">
        <v>80</v>
      </c>
      <c r="F4" s="9" t="s">
        <v>94</v>
      </c>
    </row>
    <row r="5" spans="1:8" x14ac:dyDescent="0.3">
      <c r="B5" s="28" t="s">
        <v>78</v>
      </c>
      <c r="F5" s="28" t="s">
        <v>78</v>
      </c>
    </row>
    <row r="7" spans="1:8" ht="18" x14ac:dyDescent="0.35">
      <c r="B7" s="10" t="s">
        <v>37</v>
      </c>
      <c r="F7" s="10" t="s">
        <v>81</v>
      </c>
    </row>
    <row r="8" spans="1:8" x14ac:dyDescent="0.3">
      <c r="B8" s="5" t="s">
        <v>38</v>
      </c>
      <c r="C8" s="11">
        <v>0</v>
      </c>
      <c r="F8" s="5" t="s">
        <v>21</v>
      </c>
      <c r="G8" s="11">
        <v>0</v>
      </c>
    </row>
    <row r="9" spans="1:8" x14ac:dyDescent="0.3">
      <c r="B9" s="5" t="s">
        <v>39</v>
      </c>
      <c r="C9" s="11">
        <v>0</v>
      </c>
      <c r="F9" s="5" t="s">
        <v>82</v>
      </c>
      <c r="G9" s="11">
        <v>0</v>
      </c>
    </row>
    <row r="10" spans="1:8" x14ac:dyDescent="0.3">
      <c r="B10" s="5" t="s">
        <v>40</v>
      </c>
      <c r="C10" s="11">
        <v>0</v>
      </c>
      <c r="F10" s="5" t="s">
        <v>83</v>
      </c>
      <c r="G10" s="11">
        <v>0</v>
      </c>
    </row>
    <row r="11" spans="1:8" x14ac:dyDescent="0.3">
      <c r="B11" s="5" t="s">
        <v>41</v>
      </c>
      <c r="C11" s="11">
        <v>0</v>
      </c>
      <c r="F11" s="5" t="s">
        <v>86</v>
      </c>
      <c r="G11" s="11">
        <v>0</v>
      </c>
    </row>
    <row r="12" spans="1:8" x14ac:dyDescent="0.3">
      <c r="B12" s="12" t="s">
        <v>51</v>
      </c>
      <c r="C12" s="11">
        <v>0</v>
      </c>
      <c r="F12" s="5" t="s">
        <v>84</v>
      </c>
      <c r="G12" s="11">
        <v>0</v>
      </c>
    </row>
    <row r="13" spans="1:8" x14ac:dyDescent="0.3">
      <c r="B13" s="13" t="s">
        <v>50</v>
      </c>
      <c r="D13" s="14">
        <f>SUM(C8:C12)</f>
        <v>0</v>
      </c>
      <c r="F13" s="12" t="s">
        <v>93</v>
      </c>
      <c r="G13" s="11">
        <v>0</v>
      </c>
    </row>
    <row r="14" spans="1:8" x14ac:dyDescent="0.3">
      <c r="F14" s="13" t="s">
        <v>85</v>
      </c>
      <c r="H14" s="14">
        <f>SUM(G8:G13)</f>
        <v>0</v>
      </c>
    </row>
    <row r="15" spans="1:8" ht="18" x14ac:dyDescent="0.35">
      <c r="B15" s="10" t="s">
        <v>48</v>
      </c>
    </row>
    <row r="16" spans="1:8" ht="18" x14ac:dyDescent="0.35">
      <c r="B16" s="5" t="s">
        <v>42</v>
      </c>
      <c r="C16" s="11">
        <v>0</v>
      </c>
      <c r="F16" s="10" t="s">
        <v>87</v>
      </c>
    </row>
    <row r="17" spans="2:8" x14ac:dyDescent="0.3">
      <c r="B17" s="5" t="s">
        <v>43</v>
      </c>
      <c r="C17" s="11">
        <v>0</v>
      </c>
      <c r="F17" s="5" t="s">
        <v>79</v>
      </c>
      <c r="G17" s="11">
        <v>0</v>
      </c>
    </row>
    <row r="18" spans="2:8" x14ac:dyDescent="0.3">
      <c r="B18" s="5" t="s">
        <v>44</v>
      </c>
      <c r="C18" s="11">
        <v>0</v>
      </c>
      <c r="F18" s="5" t="s">
        <v>88</v>
      </c>
      <c r="G18" s="11">
        <v>0</v>
      </c>
    </row>
    <row r="19" spans="2:8" x14ac:dyDescent="0.3">
      <c r="B19" s="5" t="s">
        <v>45</v>
      </c>
      <c r="C19" s="11">
        <v>0</v>
      </c>
      <c r="F19" s="5" t="s">
        <v>89</v>
      </c>
      <c r="G19" s="11">
        <v>0</v>
      </c>
    </row>
    <row r="20" spans="2:8" x14ac:dyDescent="0.3">
      <c r="B20" s="5" t="s">
        <v>46</v>
      </c>
      <c r="C20" s="11">
        <v>0</v>
      </c>
      <c r="F20" s="5" t="s">
        <v>90</v>
      </c>
      <c r="G20" s="11">
        <v>0</v>
      </c>
    </row>
    <row r="21" spans="2:8" x14ac:dyDescent="0.3">
      <c r="B21" s="5" t="s">
        <v>47</v>
      </c>
      <c r="C21" s="11">
        <v>0</v>
      </c>
      <c r="F21" s="5" t="s">
        <v>91</v>
      </c>
      <c r="G21" s="11">
        <v>0</v>
      </c>
    </row>
    <row r="22" spans="2:8" x14ac:dyDescent="0.3">
      <c r="B22" s="12" t="s">
        <v>52</v>
      </c>
      <c r="C22" s="11">
        <v>0</v>
      </c>
      <c r="F22" s="12" t="s">
        <v>92</v>
      </c>
      <c r="G22" s="11">
        <v>0</v>
      </c>
    </row>
    <row r="23" spans="2:8" x14ac:dyDescent="0.3">
      <c r="B23" s="13" t="s">
        <v>53</v>
      </c>
      <c r="D23" s="14">
        <f>SUM(C16:C22)</f>
        <v>0</v>
      </c>
      <c r="F23" s="13" t="s">
        <v>85</v>
      </c>
      <c r="H23" s="14">
        <f>SUM(G17:G22)</f>
        <v>0</v>
      </c>
    </row>
    <row r="25" spans="2:8" ht="18" x14ac:dyDescent="0.35">
      <c r="B25" s="10" t="s">
        <v>54</v>
      </c>
    </row>
    <row r="26" spans="2:8" x14ac:dyDescent="0.3">
      <c r="B26" s="5" t="s">
        <v>55</v>
      </c>
      <c r="C26" s="11">
        <v>0</v>
      </c>
    </row>
    <row r="27" spans="2:8" ht="18" x14ac:dyDescent="0.35">
      <c r="B27" s="5" t="s">
        <v>56</v>
      </c>
      <c r="C27" s="11">
        <v>0</v>
      </c>
      <c r="F27" s="10" t="s">
        <v>94</v>
      </c>
    </row>
    <row r="28" spans="2:8" x14ac:dyDescent="0.3">
      <c r="B28" s="5" t="s">
        <v>73</v>
      </c>
      <c r="C28" s="11">
        <v>0</v>
      </c>
      <c r="F28" s="5" t="s">
        <v>81</v>
      </c>
      <c r="G28" s="15">
        <f>+H14</f>
        <v>0</v>
      </c>
    </row>
    <row r="29" spans="2:8" x14ac:dyDescent="0.3">
      <c r="B29" s="5" t="s">
        <v>57</v>
      </c>
      <c r="C29" s="11">
        <v>0</v>
      </c>
      <c r="F29" s="5" t="s">
        <v>87</v>
      </c>
      <c r="G29" s="15">
        <f>+H23</f>
        <v>0</v>
      </c>
    </row>
    <row r="30" spans="2:8" x14ac:dyDescent="0.3">
      <c r="B30" s="5" t="s">
        <v>58</v>
      </c>
      <c r="C30" s="11">
        <v>0</v>
      </c>
      <c r="F30" s="13" t="s">
        <v>95</v>
      </c>
      <c r="G30" s="14"/>
      <c r="H30" s="14">
        <f>SUM(G28:G29)</f>
        <v>0</v>
      </c>
    </row>
    <row r="31" spans="2:8" x14ac:dyDescent="0.3">
      <c r="B31" s="5" t="s">
        <v>59</v>
      </c>
      <c r="C31" s="11">
        <v>0</v>
      </c>
    </row>
    <row r="32" spans="2:8" x14ac:dyDescent="0.3">
      <c r="B32" s="5" t="s">
        <v>60</v>
      </c>
      <c r="C32" s="11">
        <v>0</v>
      </c>
    </row>
    <row r="33" spans="2:4" x14ac:dyDescent="0.3">
      <c r="B33" s="12" t="s">
        <v>61</v>
      </c>
      <c r="C33" s="11">
        <v>0</v>
      </c>
    </row>
    <row r="34" spans="2:4" x14ac:dyDescent="0.3">
      <c r="B34" s="13" t="s">
        <v>62</v>
      </c>
      <c r="D34" s="14">
        <f>SUM(C26:C33)</f>
        <v>0</v>
      </c>
    </row>
    <row r="36" spans="2:4" ht="18" x14ac:dyDescent="0.35">
      <c r="B36" s="10" t="s">
        <v>5</v>
      </c>
    </row>
    <row r="37" spans="2:4" x14ac:dyDescent="0.3">
      <c r="B37" s="5" t="s">
        <v>63</v>
      </c>
      <c r="C37" s="11">
        <v>0</v>
      </c>
    </row>
    <row r="38" spans="2:4" x14ac:dyDescent="0.3">
      <c r="B38" s="5" t="s">
        <v>64</v>
      </c>
      <c r="C38" s="11">
        <v>0</v>
      </c>
    </row>
    <row r="39" spans="2:4" x14ac:dyDescent="0.3">
      <c r="B39" s="5" t="s">
        <v>65</v>
      </c>
      <c r="C39" s="11">
        <v>0</v>
      </c>
    </row>
    <row r="40" spans="2:4" x14ac:dyDescent="0.3">
      <c r="B40" s="5" t="s">
        <v>66</v>
      </c>
      <c r="C40" s="11">
        <v>0</v>
      </c>
    </row>
    <row r="41" spans="2:4" x14ac:dyDescent="0.3">
      <c r="B41" s="12" t="s">
        <v>67</v>
      </c>
      <c r="C41" s="11">
        <v>0</v>
      </c>
    </row>
    <row r="42" spans="2:4" x14ac:dyDescent="0.3">
      <c r="B42" s="13" t="s">
        <v>68</v>
      </c>
      <c r="D42" s="14">
        <f>SUM(C37:C41)</f>
        <v>0</v>
      </c>
    </row>
    <row r="44" spans="2:4" ht="18" x14ac:dyDescent="0.35">
      <c r="B44" s="10" t="s">
        <v>6</v>
      </c>
    </row>
    <row r="45" spans="2:4" x14ac:dyDescent="0.3">
      <c r="B45" s="5" t="s">
        <v>71</v>
      </c>
      <c r="C45" s="11">
        <v>0</v>
      </c>
    </row>
    <row r="46" spans="2:4" x14ac:dyDescent="0.3">
      <c r="B46" s="5" t="s">
        <v>72</v>
      </c>
      <c r="C46" s="11">
        <v>0</v>
      </c>
    </row>
    <row r="47" spans="2:4" x14ac:dyDescent="0.3">
      <c r="B47" s="5" t="s">
        <v>7</v>
      </c>
      <c r="C47" s="11">
        <v>0</v>
      </c>
    </row>
    <row r="48" spans="2:4" x14ac:dyDescent="0.3">
      <c r="B48" s="12" t="s">
        <v>69</v>
      </c>
      <c r="C48" s="11">
        <v>0</v>
      </c>
    </row>
    <row r="49" spans="2:4" x14ac:dyDescent="0.3">
      <c r="B49" s="13" t="s">
        <v>70</v>
      </c>
      <c r="D49" s="14">
        <f>SUM(C45:C48)</f>
        <v>0</v>
      </c>
    </row>
    <row r="51" spans="2:4" ht="18" x14ac:dyDescent="0.35">
      <c r="B51" s="10" t="s">
        <v>74</v>
      </c>
    </row>
    <row r="52" spans="2:4" x14ac:dyDescent="0.3">
      <c r="B52" s="12" t="s">
        <v>100</v>
      </c>
      <c r="C52" s="11">
        <v>0</v>
      </c>
    </row>
    <row r="53" spans="2:4" x14ac:dyDescent="0.3">
      <c r="B53" s="12" t="s">
        <v>75</v>
      </c>
      <c r="C53" s="11">
        <v>0</v>
      </c>
    </row>
    <row r="54" spans="2:4" x14ac:dyDescent="0.3">
      <c r="B54" s="12" t="s">
        <v>75</v>
      </c>
      <c r="C54" s="11">
        <v>0</v>
      </c>
    </row>
    <row r="55" spans="2:4" x14ac:dyDescent="0.3">
      <c r="B55" s="16" t="s">
        <v>76</v>
      </c>
      <c r="D55" s="14">
        <f>SUM(C51:C54)</f>
        <v>0</v>
      </c>
    </row>
    <row r="59" spans="2:4" ht="18" x14ac:dyDescent="0.35">
      <c r="B59" s="10" t="s">
        <v>96</v>
      </c>
    </row>
    <row r="60" spans="2:4" x14ac:dyDescent="0.3">
      <c r="B60" s="5" t="s">
        <v>49</v>
      </c>
      <c r="C60" s="15">
        <f>+D13</f>
        <v>0</v>
      </c>
    </row>
    <row r="61" spans="2:4" x14ac:dyDescent="0.3">
      <c r="B61" s="5" t="s">
        <v>4</v>
      </c>
      <c r="C61" s="15">
        <f>+D23</f>
        <v>0</v>
      </c>
    </row>
    <row r="62" spans="2:4" x14ac:dyDescent="0.3">
      <c r="B62" s="5" t="s">
        <v>77</v>
      </c>
      <c r="C62" s="15">
        <f>+D34</f>
        <v>0</v>
      </c>
    </row>
    <row r="63" spans="2:4" x14ac:dyDescent="0.3">
      <c r="B63" s="5" t="s">
        <v>5</v>
      </c>
      <c r="C63" s="15">
        <f>+D42</f>
        <v>0</v>
      </c>
    </row>
    <row r="64" spans="2:4" x14ac:dyDescent="0.3">
      <c r="B64" s="5" t="s">
        <v>6</v>
      </c>
      <c r="C64" s="15">
        <f>+D49</f>
        <v>0</v>
      </c>
    </row>
    <row r="65" spans="2:4" x14ac:dyDescent="0.3">
      <c r="B65" s="5" t="s">
        <v>8</v>
      </c>
      <c r="C65" s="15">
        <f>+D55</f>
        <v>0</v>
      </c>
    </row>
    <row r="66" spans="2:4" x14ac:dyDescent="0.3">
      <c r="B66" s="13" t="s">
        <v>201</v>
      </c>
      <c r="C66" s="14"/>
      <c r="D66" s="14">
        <f>SUM(C60:C65)</f>
        <v>0</v>
      </c>
    </row>
    <row r="69" spans="2:4" x14ac:dyDescent="0.3">
      <c r="B69" s="17" t="s">
        <v>35</v>
      </c>
    </row>
  </sheetData>
  <sheetProtection algorithmName="SHA-512" hashValue="WHd1JmSYfcQ15xA4/LIHAiZ+AaY/KGE2sy/J/Kno3z7pojR64aNmlALggFxJweO5zrfY+rFxPWHcmY1dpqNqGw==" saltValue="0gYmt4SUxZt3hQ3XIBb1tA==" spinCount="100000" sheet="1" objects="1" scenarios="1"/>
  <mergeCells count="2">
    <mergeCell ref="A2:H2"/>
    <mergeCell ref="A1:H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showGridLines="0" showRowColHeaders="0" workbookViewId="0">
      <selection activeCell="B5" sqref="B5"/>
    </sheetView>
  </sheetViews>
  <sheetFormatPr defaultRowHeight="14.4" x14ac:dyDescent="0.3"/>
  <cols>
    <col min="1" max="1" width="14.77734375" style="3" customWidth="1"/>
    <col min="2" max="2" width="53.6640625" style="3" bestFit="1" customWidth="1"/>
    <col min="3" max="3" width="23" style="3" customWidth="1"/>
    <col min="4" max="4" width="19.77734375" style="3" customWidth="1"/>
    <col min="5" max="5" width="16.109375" style="3" bestFit="1" customWidth="1"/>
    <col min="6" max="7" width="8.88671875" style="3"/>
    <col min="8" max="8" width="11.21875" style="3" bestFit="1" customWidth="1"/>
    <col min="9" max="16384" width="8.88671875" style="3"/>
  </cols>
  <sheetData>
    <row r="1" spans="1:4" ht="28.2" x14ac:dyDescent="0.3">
      <c r="A1" s="29"/>
      <c r="B1" s="52" t="s">
        <v>145</v>
      </c>
      <c r="C1" s="52"/>
      <c r="D1" s="52"/>
    </row>
    <row r="2" spans="1:4" ht="28.2" customHeight="1" x14ac:dyDescent="0.3">
      <c r="A2" s="29"/>
      <c r="B2" s="48" t="s">
        <v>146</v>
      </c>
      <c r="C2" s="48"/>
      <c r="D2" s="48"/>
    </row>
    <row r="4" spans="1:4" x14ac:dyDescent="0.3">
      <c r="B4" s="3" t="s">
        <v>0</v>
      </c>
      <c r="C4" s="3" t="s">
        <v>1</v>
      </c>
      <c r="D4" s="3" t="s">
        <v>2</v>
      </c>
    </row>
    <row r="5" spans="1:4" x14ac:dyDescent="0.3">
      <c r="B5" s="16" t="s">
        <v>3</v>
      </c>
      <c r="C5" s="16" t="s">
        <v>3</v>
      </c>
      <c r="D5" s="16" t="s">
        <v>3</v>
      </c>
    </row>
    <row r="7" spans="1:4" x14ac:dyDescent="0.3">
      <c r="B7" s="18" t="s">
        <v>101</v>
      </c>
    </row>
    <row r="9" spans="1:4" x14ac:dyDescent="0.3">
      <c r="B9" s="19" t="s">
        <v>36</v>
      </c>
    </row>
    <row r="10" spans="1:4" x14ac:dyDescent="0.3">
      <c r="B10" s="3" t="s">
        <v>98</v>
      </c>
      <c r="C10" s="14">
        <f>+Kosten!D66</f>
        <v>0</v>
      </c>
    </row>
    <row r="11" spans="1:4" x14ac:dyDescent="0.3">
      <c r="B11" s="3" t="s">
        <v>99</v>
      </c>
      <c r="C11" s="15">
        <f>+Kosten!H30</f>
        <v>0</v>
      </c>
    </row>
    <row r="12" spans="1:4" x14ac:dyDescent="0.3">
      <c r="B12" s="13" t="s">
        <v>97</v>
      </c>
      <c r="C12" s="20">
        <f>SUM(C10:C11)</f>
        <v>0</v>
      </c>
    </row>
    <row r="13" spans="1:4" x14ac:dyDescent="0.3">
      <c r="C13" s="15"/>
    </row>
    <row r="14" spans="1:4" x14ac:dyDescent="0.3">
      <c r="B14" s="19" t="s">
        <v>9</v>
      </c>
    </row>
    <row r="15" spans="1:4" x14ac:dyDescent="0.3">
      <c r="B15" s="3" t="s">
        <v>10</v>
      </c>
      <c r="C15" s="11">
        <v>0</v>
      </c>
    </row>
    <row r="16" spans="1:4" x14ac:dyDescent="0.3">
      <c r="B16" s="3" t="s">
        <v>11</v>
      </c>
      <c r="C16" s="21">
        <v>0.35</v>
      </c>
    </row>
    <row r="17" spans="2:5" x14ac:dyDescent="0.3">
      <c r="B17" s="13" t="s">
        <v>12</v>
      </c>
      <c r="C17" s="20">
        <f>C15/(1-C16)</f>
        <v>0</v>
      </c>
      <c r="E17" s="14"/>
    </row>
    <row r="18" spans="2:5" x14ac:dyDescent="0.3">
      <c r="C18" s="15"/>
      <c r="E18" s="14"/>
    </row>
    <row r="19" spans="2:5" x14ac:dyDescent="0.3">
      <c r="B19" s="19" t="s">
        <v>204</v>
      </c>
    </row>
    <row r="20" spans="2:5" x14ac:dyDescent="0.3">
      <c r="B20" s="3" t="s">
        <v>202</v>
      </c>
      <c r="C20" s="54">
        <v>260</v>
      </c>
    </row>
    <row r="21" spans="2:5" x14ac:dyDescent="0.3">
      <c r="B21" s="3" t="s">
        <v>203</v>
      </c>
      <c r="C21" s="22">
        <v>0</v>
      </c>
    </row>
    <row r="22" spans="2:5" x14ac:dyDescent="0.3">
      <c r="C22" s="54">
        <f>+C20-C21</f>
        <v>260</v>
      </c>
    </row>
    <row r="23" spans="2:5" x14ac:dyDescent="0.3">
      <c r="C23" s="54"/>
    </row>
    <row r="24" spans="2:5" x14ac:dyDescent="0.3">
      <c r="B24" s="19" t="s">
        <v>205</v>
      </c>
      <c r="C24" s="54"/>
    </row>
    <row r="25" spans="2:5" x14ac:dyDescent="0.3">
      <c r="B25" s="3" t="s">
        <v>206</v>
      </c>
      <c r="C25" s="22">
        <v>0</v>
      </c>
      <c r="D25" s="3" t="s">
        <v>209</v>
      </c>
    </row>
    <row r="26" spans="2:5" x14ac:dyDescent="0.3">
      <c r="B26" s="3" t="s">
        <v>207</v>
      </c>
      <c r="C26" s="22">
        <v>0</v>
      </c>
      <c r="D26" s="3" t="s">
        <v>209</v>
      </c>
    </row>
    <row r="27" spans="2:5" x14ac:dyDescent="0.3">
      <c r="B27" s="3" t="s">
        <v>212</v>
      </c>
      <c r="C27" s="22">
        <v>0</v>
      </c>
      <c r="D27" s="3" t="s">
        <v>209</v>
      </c>
    </row>
    <row r="28" spans="2:5" x14ac:dyDescent="0.3">
      <c r="B28" s="3" t="s">
        <v>213</v>
      </c>
      <c r="C28" s="22"/>
      <c r="D28" s="3" t="s">
        <v>209</v>
      </c>
    </row>
    <row r="29" spans="2:5" x14ac:dyDescent="0.3">
      <c r="B29" s="3" t="s">
        <v>210</v>
      </c>
      <c r="C29" s="54">
        <f>+C22-C25-C28-C26-C27</f>
        <v>260</v>
      </c>
    </row>
    <row r="30" spans="2:5" x14ac:dyDescent="0.3">
      <c r="C30" s="54"/>
    </row>
    <row r="31" spans="2:5" x14ac:dyDescent="0.3">
      <c r="B31" s="3" t="s">
        <v>208</v>
      </c>
      <c r="C31" s="21">
        <v>0</v>
      </c>
      <c r="D31" s="3" t="s">
        <v>211</v>
      </c>
    </row>
    <row r="32" spans="2:5" x14ac:dyDescent="0.3">
      <c r="B32" s="3" t="s">
        <v>210</v>
      </c>
      <c r="C32" s="56">
        <f>+C29*C31</f>
        <v>0</v>
      </c>
    </row>
    <row r="33" spans="2:4" x14ac:dyDescent="0.3">
      <c r="B33" s="13" t="s">
        <v>219</v>
      </c>
      <c r="C33" s="23">
        <f>IFERROR(C32/(5*C31),0)</f>
        <v>0</v>
      </c>
    </row>
    <row r="34" spans="2:4" x14ac:dyDescent="0.3">
      <c r="C34" s="24"/>
    </row>
    <row r="35" spans="2:4" x14ac:dyDescent="0.3">
      <c r="B35" s="19" t="s">
        <v>214</v>
      </c>
      <c r="C35" s="24"/>
    </row>
    <row r="36" spans="2:4" x14ac:dyDescent="0.3">
      <c r="B36" s="3" t="s">
        <v>215</v>
      </c>
      <c r="C36" s="22">
        <v>0</v>
      </c>
      <c r="D36" s="3" t="s">
        <v>216</v>
      </c>
    </row>
    <row r="37" spans="2:4" x14ac:dyDescent="0.3">
      <c r="B37" s="3" t="s">
        <v>217</v>
      </c>
      <c r="C37" s="22">
        <v>0</v>
      </c>
      <c r="D37" s="3" t="s">
        <v>216</v>
      </c>
    </row>
    <row r="38" spans="2:4" x14ac:dyDescent="0.3">
      <c r="B38" s="3" t="s">
        <v>218</v>
      </c>
      <c r="C38" s="22">
        <v>0</v>
      </c>
      <c r="D38" s="3" t="s">
        <v>216</v>
      </c>
    </row>
    <row r="39" spans="2:4" x14ac:dyDescent="0.3">
      <c r="B39" s="3" t="s">
        <v>213</v>
      </c>
      <c r="C39" s="22"/>
      <c r="D39" s="3" t="s">
        <v>216</v>
      </c>
    </row>
    <row r="40" spans="2:4" x14ac:dyDescent="0.3">
      <c r="B40" s="55" t="s">
        <v>221</v>
      </c>
      <c r="C40" s="24">
        <f>+C32*8-((C36+C37+C38+C39)*C33)</f>
        <v>0</v>
      </c>
      <c r="D40" s="3" t="s">
        <v>220</v>
      </c>
    </row>
    <row r="41" spans="2:4" x14ac:dyDescent="0.3">
      <c r="C41" s="24"/>
    </row>
    <row r="42" spans="2:4" x14ac:dyDescent="0.3">
      <c r="B42" s="19" t="s">
        <v>13</v>
      </c>
      <c r="C42" s="24"/>
    </row>
    <row r="43" spans="2:4" x14ac:dyDescent="0.3">
      <c r="B43" s="3" t="s">
        <v>224</v>
      </c>
      <c r="C43" s="25">
        <f>C12*12</f>
        <v>0</v>
      </c>
    </row>
    <row r="44" spans="2:4" x14ac:dyDescent="0.3">
      <c r="B44" s="3" t="s">
        <v>223</v>
      </c>
      <c r="C44" s="25">
        <f>C17*12</f>
        <v>0</v>
      </c>
    </row>
    <row r="45" spans="2:4" x14ac:dyDescent="0.3">
      <c r="B45" s="13" t="s">
        <v>222</v>
      </c>
      <c r="C45" s="26">
        <f>C43+C44</f>
        <v>0</v>
      </c>
    </row>
    <row r="46" spans="2:4" x14ac:dyDescent="0.3">
      <c r="B46" s="3" t="s">
        <v>14</v>
      </c>
      <c r="C46" s="25">
        <f>IFERROR(C45/C40,0)</f>
        <v>0</v>
      </c>
      <c r="D46" s="3" t="s">
        <v>225</v>
      </c>
    </row>
    <row r="47" spans="2:4" x14ac:dyDescent="0.3">
      <c r="C47" s="25"/>
      <c r="D47" s="3" t="s">
        <v>226</v>
      </c>
    </row>
    <row r="48" spans="2:4" x14ac:dyDescent="0.3">
      <c r="B48" s="19" t="s">
        <v>15</v>
      </c>
      <c r="C48" s="24"/>
    </row>
    <row r="49" spans="2:3" x14ac:dyDescent="0.3">
      <c r="B49" s="3" t="s">
        <v>16</v>
      </c>
      <c r="C49" s="25">
        <f>C46*1.25</f>
        <v>0</v>
      </c>
    </row>
    <row r="50" spans="2:3" x14ac:dyDescent="0.3">
      <c r="C50" s="14"/>
    </row>
    <row r="52" spans="2:3" x14ac:dyDescent="0.3">
      <c r="B52" s="19" t="s">
        <v>28</v>
      </c>
    </row>
    <row r="53" spans="2:3" x14ac:dyDescent="0.3">
      <c r="B53" s="3" t="s">
        <v>29</v>
      </c>
    </row>
    <row r="54" spans="2:3" x14ac:dyDescent="0.3">
      <c r="B54" s="3" t="s">
        <v>30</v>
      </c>
    </row>
    <row r="55" spans="2:3" x14ac:dyDescent="0.3">
      <c r="B55" s="3" t="s">
        <v>31</v>
      </c>
    </row>
    <row r="56" spans="2:3" x14ac:dyDescent="0.3">
      <c r="B56" s="3" t="s">
        <v>32</v>
      </c>
    </row>
    <row r="57" spans="2:3" x14ac:dyDescent="0.3">
      <c r="B57" s="3" t="s">
        <v>33</v>
      </c>
    </row>
    <row r="58" spans="2:3" x14ac:dyDescent="0.3">
      <c r="B58" s="3" t="s">
        <v>34</v>
      </c>
    </row>
    <row r="61" spans="2:3" x14ac:dyDescent="0.3">
      <c r="B61" s="17" t="s">
        <v>35</v>
      </c>
    </row>
  </sheetData>
  <sheetProtection algorithmName="SHA-512" hashValue="xhze4y0YPV6Z/oPJ/xdrdLoznFrc0qBZSuF41RWwRQB3sXCE+EI39/BUr4efu7z/EeFiHpOfIzxdLgIk3sUYXQ==" saltValue="c8IKPEtUBDeaeHWtK/frNQ==" spinCount="100000" sheet="1" objects="1" scenarios="1"/>
  <mergeCells count="2">
    <mergeCell ref="B1:D1"/>
    <mergeCell ref="B2:D2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0FF7-4DF7-49C9-87F6-1DD47D7A0B77}">
  <dimension ref="A1:J148"/>
  <sheetViews>
    <sheetView showGridLines="0" showRowColHeaders="0" workbookViewId="0">
      <selection activeCell="B5" sqref="B5"/>
    </sheetView>
  </sheetViews>
  <sheetFormatPr defaultRowHeight="14.4" x14ac:dyDescent="0.3"/>
  <cols>
    <col min="2" max="2" width="47.77734375" customWidth="1"/>
    <col min="3" max="3" width="29.33203125" customWidth="1"/>
    <col min="5" max="5" width="28.44140625" bestFit="1" customWidth="1"/>
    <col min="6" max="6" width="18" customWidth="1"/>
    <col min="9" max="9" width="15.44140625" hidden="1" customWidth="1"/>
    <col min="10" max="10" width="8.88671875" hidden="1" customWidth="1"/>
  </cols>
  <sheetData>
    <row r="1" spans="1:10" s="3" customFormat="1" ht="28.2" x14ac:dyDescent="0.3">
      <c r="A1" s="52" t="s">
        <v>145</v>
      </c>
      <c r="B1" s="52"/>
      <c r="C1" s="52"/>
      <c r="D1" s="53"/>
      <c r="E1" s="53"/>
      <c r="F1" s="53"/>
    </row>
    <row r="2" spans="1:10" s="3" customFormat="1" ht="28.2" customHeight="1" x14ac:dyDescent="0.3">
      <c r="A2" s="48" t="s">
        <v>146</v>
      </c>
      <c r="B2" s="48"/>
      <c r="C2" s="48"/>
      <c r="D2" s="53"/>
      <c r="E2" s="53"/>
      <c r="F2" s="53"/>
    </row>
    <row r="5" spans="1:10" x14ac:dyDescent="0.3">
      <c r="A5" s="3"/>
      <c r="B5" s="27" t="s">
        <v>148</v>
      </c>
      <c r="C5" s="3"/>
      <c r="I5" t="s">
        <v>150</v>
      </c>
      <c r="J5" s="2">
        <f>+Calculator!C46</f>
        <v>0</v>
      </c>
    </row>
    <row r="6" spans="1:10" x14ac:dyDescent="0.3">
      <c r="A6" s="3"/>
      <c r="B6" s="3" t="s">
        <v>17</v>
      </c>
      <c r="C6" s="16">
        <v>0</v>
      </c>
      <c r="E6" s="3" t="s">
        <v>149</v>
      </c>
      <c r="F6" s="16">
        <v>0</v>
      </c>
      <c r="I6" t="s">
        <v>151</v>
      </c>
      <c r="J6" s="2">
        <f>+Calculator!C49</f>
        <v>0</v>
      </c>
    </row>
    <row r="7" spans="1:10" x14ac:dyDescent="0.3">
      <c r="A7" s="3"/>
      <c r="B7" s="3" t="s">
        <v>18</v>
      </c>
      <c r="C7" s="16">
        <v>0</v>
      </c>
      <c r="E7" s="3" t="s">
        <v>153</v>
      </c>
      <c r="F7" s="14">
        <f>+F6*C14</f>
        <v>0</v>
      </c>
    </row>
    <row r="8" spans="1:10" x14ac:dyDescent="0.3">
      <c r="A8" s="3"/>
      <c r="B8" s="3" t="s">
        <v>19</v>
      </c>
      <c r="C8" s="16">
        <v>0</v>
      </c>
      <c r="E8" s="3" t="s">
        <v>152</v>
      </c>
      <c r="F8" s="14">
        <f>+F6*C15</f>
        <v>0</v>
      </c>
    </row>
    <row r="9" spans="1:10" x14ac:dyDescent="0.3">
      <c r="A9" s="3"/>
      <c r="B9" s="3" t="s">
        <v>228</v>
      </c>
      <c r="C9" s="16">
        <v>0</v>
      </c>
      <c r="E9" s="3" t="s">
        <v>161</v>
      </c>
      <c r="F9" s="14">
        <f>+F6*C16</f>
        <v>0</v>
      </c>
    </row>
    <row r="10" spans="1:10" x14ac:dyDescent="0.3">
      <c r="A10" s="3"/>
      <c r="B10" s="3" t="s">
        <v>227</v>
      </c>
      <c r="C10" s="16">
        <v>0</v>
      </c>
      <c r="E10" s="3"/>
      <c r="F10" s="14"/>
    </row>
    <row r="11" spans="1:10" x14ac:dyDescent="0.3">
      <c r="A11" s="3"/>
      <c r="B11" s="3" t="s">
        <v>20</v>
      </c>
      <c r="C11" s="3">
        <f>SUM(C6:C10)</f>
        <v>0</v>
      </c>
    </row>
    <row r="12" spans="1:10" x14ac:dyDescent="0.3">
      <c r="A12" s="3"/>
      <c r="B12" s="3" t="s">
        <v>229</v>
      </c>
      <c r="C12" s="11">
        <v>0</v>
      </c>
    </row>
    <row r="13" spans="1:10" x14ac:dyDescent="0.3">
      <c r="A13" s="3"/>
      <c r="B13" s="3" t="s">
        <v>22</v>
      </c>
      <c r="C13" s="11">
        <v>0</v>
      </c>
    </row>
    <row r="14" spans="1:10" x14ac:dyDescent="0.3">
      <c r="A14" s="3"/>
      <c r="B14" s="3" t="s">
        <v>23</v>
      </c>
      <c r="C14" s="14">
        <f>C11*$J$5+C12+C13</f>
        <v>0</v>
      </c>
    </row>
    <row r="15" spans="1:10" x14ac:dyDescent="0.3">
      <c r="A15" s="3"/>
      <c r="B15" s="3" t="s">
        <v>24</v>
      </c>
      <c r="C15" s="14">
        <f>C11*$J$6+C12+C13</f>
        <v>0</v>
      </c>
    </row>
    <row r="16" spans="1:10" x14ac:dyDescent="0.3">
      <c r="A16" s="3"/>
      <c r="B16" s="3" t="s">
        <v>160</v>
      </c>
      <c r="C16" s="11">
        <v>0</v>
      </c>
    </row>
    <row r="17" spans="1:6" x14ac:dyDescent="0.3">
      <c r="A17" s="3"/>
      <c r="B17" s="3"/>
      <c r="C17" s="14"/>
    </row>
    <row r="18" spans="1:6" x14ac:dyDescent="0.3">
      <c r="A18" s="3"/>
      <c r="B18" s="27" t="s">
        <v>148</v>
      </c>
      <c r="C18" s="3"/>
    </row>
    <row r="19" spans="1:6" x14ac:dyDescent="0.3">
      <c r="A19" s="3"/>
      <c r="B19" s="3" t="s">
        <v>17</v>
      </c>
      <c r="C19" s="16">
        <v>0</v>
      </c>
      <c r="E19" s="3" t="s">
        <v>149</v>
      </c>
      <c r="F19" s="16">
        <v>0</v>
      </c>
    </row>
    <row r="20" spans="1:6" x14ac:dyDescent="0.3">
      <c r="A20" s="3"/>
      <c r="B20" s="3" t="s">
        <v>18</v>
      </c>
      <c r="C20" s="16">
        <v>0</v>
      </c>
      <c r="E20" s="3" t="s">
        <v>153</v>
      </c>
      <c r="F20" s="14">
        <f>+F19*C27</f>
        <v>0</v>
      </c>
    </row>
    <row r="21" spans="1:6" x14ac:dyDescent="0.3">
      <c r="A21" s="3"/>
      <c r="B21" s="3" t="s">
        <v>19</v>
      </c>
      <c r="C21" s="16">
        <v>0</v>
      </c>
      <c r="E21" s="3" t="s">
        <v>152</v>
      </c>
      <c r="F21" s="14">
        <f>+F19*C28</f>
        <v>0</v>
      </c>
    </row>
    <row r="22" spans="1:6" x14ac:dyDescent="0.3">
      <c r="A22" s="3"/>
      <c r="B22" s="3" t="s">
        <v>228</v>
      </c>
      <c r="C22" s="16">
        <v>0</v>
      </c>
      <c r="E22" s="3" t="s">
        <v>161</v>
      </c>
      <c r="F22" s="14">
        <f>+F19*C29</f>
        <v>0</v>
      </c>
    </row>
    <row r="23" spans="1:6" x14ac:dyDescent="0.3">
      <c r="A23" s="3"/>
      <c r="B23" s="3" t="s">
        <v>227</v>
      </c>
      <c r="C23" s="16">
        <v>0</v>
      </c>
      <c r="E23" s="3"/>
      <c r="F23" s="14"/>
    </row>
    <row r="24" spans="1:6" x14ac:dyDescent="0.3">
      <c r="A24" s="3"/>
      <c r="B24" s="3" t="s">
        <v>20</v>
      </c>
      <c r="C24" s="3">
        <f>SUM(C19:C23)</f>
        <v>0</v>
      </c>
    </row>
    <row r="25" spans="1:6" x14ac:dyDescent="0.3">
      <c r="A25" s="3"/>
      <c r="B25" s="3" t="s">
        <v>229</v>
      </c>
      <c r="C25" s="11">
        <v>0</v>
      </c>
    </row>
    <row r="26" spans="1:6" x14ac:dyDescent="0.3">
      <c r="A26" s="3"/>
      <c r="B26" s="3" t="s">
        <v>22</v>
      </c>
      <c r="C26" s="11">
        <v>0</v>
      </c>
    </row>
    <row r="27" spans="1:6" x14ac:dyDescent="0.3">
      <c r="A27" s="3"/>
      <c r="B27" s="3" t="s">
        <v>23</v>
      </c>
      <c r="C27" s="14">
        <f>C24*$J$5+C25+C26</f>
        <v>0</v>
      </c>
    </row>
    <row r="28" spans="1:6" x14ac:dyDescent="0.3">
      <c r="A28" s="3"/>
      <c r="B28" s="3" t="s">
        <v>24</v>
      </c>
      <c r="C28" s="14">
        <f>C24*$J$6+C25+C26</f>
        <v>0</v>
      </c>
    </row>
    <row r="29" spans="1:6" x14ac:dyDescent="0.3">
      <c r="A29" s="3"/>
      <c r="B29" s="3" t="s">
        <v>160</v>
      </c>
      <c r="C29" s="11">
        <v>0</v>
      </c>
    </row>
    <row r="30" spans="1:6" x14ac:dyDescent="0.3">
      <c r="A30" s="3"/>
      <c r="B30" s="3"/>
      <c r="C30" s="14"/>
    </row>
    <row r="31" spans="1:6" x14ac:dyDescent="0.3">
      <c r="A31" s="3"/>
      <c r="B31" s="27" t="s">
        <v>148</v>
      </c>
      <c r="C31" s="3"/>
    </row>
    <row r="32" spans="1:6" x14ac:dyDescent="0.3">
      <c r="A32" s="3"/>
      <c r="B32" s="3" t="s">
        <v>17</v>
      </c>
      <c r="C32" s="16">
        <v>0</v>
      </c>
      <c r="E32" s="3" t="s">
        <v>149</v>
      </c>
      <c r="F32" s="16">
        <v>0</v>
      </c>
    </row>
    <row r="33" spans="1:6" x14ac:dyDescent="0.3">
      <c r="A33" s="3"/>
      <c r="B33" s="3" t="s">
        <v>18</v>
      </c>
      <c r="C33" s="16">
        <v>0</v>
      </c>
      <c r="E33" s="3" t="s">
        <v>153</v>
      </c>
      <c r="F33" s="14">
        <f>+F32*C40</f>
        <v>0</v>
      </c>
    </row>
    <row r="34" spans="1:6" x14ac:dyDescent="0.3">
      <c r="A34" s="3"/>
      <c r="B34" s="3" t="s">
        <v>19</v>
      </c>
      <c r="C34" s="16">
        <v>0</v>
      </c>
      <c r="E34" s="3" t="s">
        <v>152</v>
      </c>
      <c r="F34" s="14">
        <f>+F32*C41</f>
        <v>0</v>
      </c>
    </row>
    <row r="35" spans="1:6" x14ac:dyDescent="0.3">
      <c r="A35" s="3"/>
      <c r="B35" s="3" t="s">
        <v>228</v>
      </c>
      <c r="C35" s="16">
        <v>0</v>
      </c>
      <c r="E35" s="3" t="s">
        <v>161</v>
      </c>
      <c r="F35" s="14">
        <f>+F32*C42</f>
        <v>0</v>
      </c>
    </row>
    <row r="36" spans="1:6" x14ac:dyDescent="0.3">
      <c r="A36" s="3"/>
      <c r="B36" s="3" t="s">
        <v>227</v>
      </c>
      <c r="C36" s="16">
        <v>0</v>
      </c>
      <c r="E36" s="3"/>
      <c r="F36" s="14"/>
    </row>
    <row r="37" spans="1:6" x14ac:dyDescent="0.3">
      <c r="A37" s="3"/>
      <c r="B37" s="3" t="s">
        <v>20</v>
      </c>
      <c r="C37" s="3">
        <f>SUM(C32:C36)</f>
        <v>0</v>
      </c>
    </row>
    <row r="38" spans="1:6" x14ac:dyDescent="0.3">
      <c r="A38" s="3"/>
      <c r="B38" s="3" t="s">
        <v>229</v>
      </c>
      <c r="C38" s="11">
        <v>0</v>
      </c>
    </row>
    <row r="39" spans="1:6" x14ac:dyDescent="0.3">
      <c r="A39" s="3"/>
      <c r="B39" s="3" t="s">
        <v>22</v>
      </c>
      <c r="C39" s="11">
        <v>0</v>
      </c>
    </row>
    <row r="40" spans="1:6" x14ac:dyDescent="0.3">
      <c r="A40" s="3"/>
      <c r="B40" s="3" t="s">
        <v>23</v>
      </c>
      <c r="C40" s="14">
        <f>C37*$J$5+C38+C39</f>
        <v>0</v>
      </c>
    </row>
    <row r="41" spans="1:6" x14ac:dyDescent="0.3">
      <c r="A41" s="3"/>
      <c r="B41" s="3" t="s">
        <v>24</v>
      </c>
      <c r="C41" s="14">
        <f>C37*$J$6+C38+C39</f>
        <v>0</v>
      </c>
    </row>
    <row r="42" spans="1:6" x14ac:dyDescent="0.3">
      <c r="A42" s="3"/>
      <c r="B42" s="3" t="s">
        <v>160</v>
      </c>
      <c r="C42" s="11">
        <v>0</v>
      </c>
    </row>
    <row r="43" spans="1:6" x14ac:dyDescent="0.3">
      <c r="A43" s="3"/>
      <c r="B43" s="3"/>
      <c r="C43" s="14"/>
    </row>
    <row r="44" spans="1:6" x14ac:dyDescent="0.3">
      <c r="A44" s="3"/>
      <c r="B44" s="27" t="s">
        <v>148</v>
      </c>
      <c r="C44" s="3"/>
    </row>
    <row r="45" spans="1:6" x14ac:dyDescent="0.3">
      <c r="A45" s="3"/>
      <c r="B45" s="3" t="s">
        <v>17</v>
      </c>
      <c r="C45" s="16">
        <v>0</v>
      </c>
      <c r="E45" s="3" t="s">
        <v>149</v>
      </c>
      <c r="F45" s="16">
        <v>0</v>
      </c>
    </row>
    <row r="46" spans="1:6" x14ac:dyDescent="0.3">
      <c r="A46" s="3"/>
      <c r="B46" s="3" t="s">
        <v>18</v>
      </c>
      <c r="C46" s="16">
        <v>0</v>
      </c>
      <c r="E46" s="3" t="s">
        <v>153</v>
      </c>
      <c r="F46" s="14">
        <f>+F45*C53</f>
        <v>0</v>
      </c>
    </row>
    <row r="47" spans="1:6" x14ac:dyDescent="0.3">
      <c r="A47" s="3"/>
      <c r="B47" s="3" t="s">
        <v>19</v>
      </c>
      <c r="C47" s="16">
        <v>0</v>
      </c>
      <c r="E47" s="3" t="s">
        <v>152</v>
      </c>
      <c r="F47" s="14">
        <f>+F45*C54</f>
        <v>0</v>
      </c>
    </row>
    <row r="48" spans="1:6" x14ac:dyDescent="0.3">
      <c r="A48" s="3"/>
      <c r="B48" s="3" t="s">
        <v>228</v>
      </c>
      <c r="C48" s="16">
        <v>0</v>
      </c>
      <c r="E48" s="3" t="s">
        <v>161</v>
      </c>
      <c r="F48" s="14">
        <f>+F45*C55</f>
        <v>0</v>
      </c>
    </row>
    <row r="49" spans="1:6" x14ac:dyDescent="0.3">
      <c r="A49" s="3"/>
      <c r="B49" s="3" t="s">
        <v>227</v>
      </c>
      <c r="C49" s="16">
        <v>0</v>
      </c>
      <c r="E49" s="3"/>
      <c r="F49" s="14"/>
    </row>
    <row r="50" spans="1:6" x14ac:dyDescent="0.3">
      <c r="A50" s="3"/>
      <c r="B50" s="3" t="s">
        <v>20</v>
      </c>
      <c r="C50" s="3">
        <f>SUM(C45:C49)</f>
        <v>0</v>
      </c>
    </row>
    <row r="51" spans="1:6" x14ac:dyDescent="0.3">
      <c r="A51" s="3"/>
      <c r="B51" s="3" t="s">
        <v>229</v>
      </c>
      <c r="C51" s="11">
        <v>0</v>
      </c>
    </row>
    <row r="52" spans="1:6" x14ac:dyDescent="0.3">
      <c r="A52" s="3"/>
      <c r="B52" s="3" t="s">
        <v>22</v>
      </c>
      <c r="C52" s="11">
        <v>0</v>
      </c>
    </row>
    <row r="53" spans="1:6" x14ac:dyDescent="0.3">
      <c r="A53" s="3"/>
      <c r="B53" s="3" t="s">
        <v>23</v>
      </c>
      <c r="C53" s="14">
        <f>C50*$J$5+C51+C52</f>
        <v>0</v>
      </c>
    </row>
    <row r="54" spans="1:6" x14ac:dyDescent="0.3">
      <c r="A54" s="3"/>
      <c r="B54" s="3" t="s">
        <v>24</v>
      </c>
      <c r="C54" s="14">
        <f>C50*$J$6+C51+C52</f>
        <v>0</v>
      </c>
    </row>
    <row r="55" spans="1:6" x14ac:dyDescent="0.3">
      <c r="A55" s="3"/>
      <c r="B55" s="3" t="s">
        <v>160</v>
      </c>
      <c r="C55" s="11">
        <v>0</v>
      </c>
    </row>
    <row r="56" spans="1:6" x14ac:dyDescent="0.3">
      <c r="A56" s="3"/>
      <c r="B56" s="3"/>
      <c r="C56" s="14"/>
    </row>
    <row r="57" spans="1:6" x14ac:dyDescent="0.3">
      <c r="A57" s="3"/>
      <c r="B57" s="27" t="s">
        <v>148</v>
      </c>
      <c r="C57" s="3"/>
    </row>
    <row r="58" spans="1:6" x14ac:dyDescent="0.3">
      <c r="A58" s="3"/>
      <c r="B58" s="3" t="s">
        <v>17</v>
      </c>
      <c r="C58" s="16">
        <v>0</v>
      </c>
      <c r="E58" s="3" t="s">
        <v>149</v>
      </c>
      <c r="F58" s="16">
        <v>0</v>
      </c>
    </row>
    <row r="59" spans="1:6" x14ac:dyDescent="0.3">
      <c r="A59" s="3"/>
      <c r="B59" s="3" t="s">
        <v>18</v>
      </c>
      <c r="C59" s="16">
        <v>0</v>
      </c>
      <c r="E59" s="3" t="s">
        <v>153</v>
      </c>
      <c r="F59" s="14">
        <f>+F58*C66</f>
        <v>0</v>
      </c>
    </row>
    <row r="60" spans="1:6" x14ac:dyDescent="0.3">
      <c r="A60" s="3"/>
      <c r="B60" s="3" t="s">
        <v>19</v>
      </c>
      <c r="C60" s="16">
        <v>0</v>
      </c>
      <c r="E60" s="3" t="s">
        <v>152</v>
      </c>
      <c r="F60" s="14">
        <f>+F58*C67</f>
        <v>0</v>
      </c>
    </row>
    <row r="61" spans="1:6" x14ac:dyDescent="0.3">
      <c r="A61" s="3"/>
      <c r="B61" s="3" t="s">
        <v>228</v>
      </c>
      <c r="C61" s="16">
        <v>0</v>
      </c>
      <c r="E61" s="3" t="s">
        <v>161</v>
      </c>
      <c r="F61" s="14">
        <f>+F58*C68</f>
        <v>0</v>
      </c>
    </row>
    <row r="62" spans="1:6" x14ac:dyDescent="0.3">
      <c r="A62" s="3"/>
      <c r="B62" s="3" t="s">
        <v>227</v>
      </c>
      <c r="C62" s="16">
        <v>0</v>
      </c>
      <c r="E62" s="3"/>
      <c r="F62" s="14"/>
    </row>
    <row r="63" spans="1:6" x14ac:dyDescent="0.3">
      <c r="A63" s="3"/>
      <c r="B63" s="3" t="s">
        <v>20</v>
      </c>
      <c r="C63" s="3">
        <f>SUM(C58:C62)</f>
        <v>0</v>
      </c>
    </row>
    <row r="64" spans="1:6" x14ac:dyDescent="0.3">
      <c r="A64" s="3"/>
      <c r="B64" s="3" t="s">
        <v>229</v>
      </c>
      <c r="C64" s="11">
        <v>0</v>
      </c>
    </row>
    <row r="65" spans="1:6" x14ac:dyDescent="0.3">
      <c r="A65" s="3"/>
      <c r="B65" s="3" t="s">
        <v>22</v>
      </c>
      <c r="C65" s="11">
        <v>0</v>
      </c>
    </row>
    <row r="66" spans="1:6" x14ac:dyDescent="0.3">
      <c r="A66" s="3"/>
      <c r="B66" s="3" t="s">
        <v>23</v>
      </c>
      <c r="C66" s="14">
        <f>C63*$J$5+C64+C65</f>
        <v>0</v>
      </c>
    </row>
    <row r="67" spans="1:6" x14ac:dyDescent="0.3">
      <c r="A67" s="3"/>
      <c r="B67" s="3" t="s">
        <v>24</v>
      </c>
      <c r="C67" s="14">
        <f>C63*$J$6+C64+C65</f>
        <v>0</v>
      </c>
    </row>
    <row r="68" spans="1:6" x14ac:dyDescent="0.3">
      <c r="A68" s="3"/>
      <c r="B68" s="3" t="s">
        <v>160</v>
      </c>
      <c r="C68" s="11">
        <v>0</v>
      </c>
    </row>
    <row r="69" spans="1:6" x14ac:dyDescent="0.3">
      <c r="A69" s="3"/>
      <c r="B69" s="3"/>
      <c r="C69" s="14"/>
    </row>
    <row r="70" spans="1:6" x14ac:dyDescent="0.3">
      <c r="A70" s="3"/>
      <c r="B70" s="27" t="s">
        <v>148</v>
      </c>
      <c r="C70" s="3"/>
    </row>
    <row r="71" spans="1:6" x14ac:dyDescent="0.3">
      <c r="A71" s="3"/>
      <c r="B71" s="3" t="s">
        <v>17</v>
      </c>
      <c r="C71" s="16">
        <v>0</v>
      </c>
      <c r="E71" s="3" t="s">
        <v>149</v>
      </c>
      <c r="F71" s="16">
        <v>0</v>
      </c>
    </row>
    <row r="72" spans="1:6" x14ac:dyDescent="0.3">
      <c r="A72" s="3"/>
      <c r="B72" s="3" t="s">
        <v>18</v>
      </c>
      <c r="C72" s="16">
        <v>0</v>
      </c>
      <c r="E72" s="3" t="s">
        <v>153</v>
      </c>
      <c r="F72" s="14">
        <f>+F71*C79</f>
        <v>0</v>
      </c>
    </row>
    <row r="73" spans="1:6" x14ac:dyDescent="0.3">
      <c r="A73" s="3"/>
      <c r="B73" s="3" t="s">
        <v>19</v>
      </c>
      <c r="C73" s="16">
        <v>0</v>
      </c>
      <c r="E73" s="3" t="s">
        <v>152</v>
      </c>
      <c r="F73" s="14">
        <f>+F71*C80</f>
        <v>0</v>
      </c>
    </row>
    <row r="74" spans="1:6" x14ac:dyDescent="0.3">
      <c r="A74" s="3"/>
      <c r="B74" s="3" t="s">
        <v>228</v>
      </c>
      <c r="C74" s="16">
        <v>0</v>
      </c>
      <c r="E74" s="3" t="s">
        <v>161</v>
      </c>
      <c r="F74" s="14">
        <f>+F71*C81</f>
        <v>0</v>
      </c>
    </row>
    <row r="75" spans="1:6" x14ac:dyDescent="0.3">
      <c r="A75" s="3"/>
      <c r="B75" s="3" t="s">
        <v>227</v>
      </c>
      <c r="C75" s="16">
        <v>0</v>
      </c>
      <c r="E75" s="3"/>
      <c r="F75" s="14"/>
    </row>
    <row r="76" spans="1:6" x14ac:dyDescent="0.3">
      <c r="A76" s="3"/>
      <c r="B76" s="3" t="s">
        <v>20</v>
      </c>
      <c r="C76" s="3">
        <f>SUM(C71:C75)</f>
        <v>0</v>
      </c>
    </row>
    <row r="77" spans="1:6" x14ac:dyDescent="0.3">
      <c r="A77" s="3"/>
      <c r="B77" s="3" t="s">
        <v>229</v>
      </c>
      <c r="C77" s="11">
        <v>0</v>
      </c>
    </row>
    <row r="78" spans="1:6" x14ac:dyDescent="0.3">
      <c r="A78" s="3"/>
      <c r="B78" s="3" t="s">
        <v>22</v>
      </c>
      <c r="C78" s="11">
        <v>0</v>
      </c>
    </row>
    <row r="79" spans="1:6" x14ac:dyDescent="0.3">
      <c r="A79" s="3"/>
      <c r="B79" s="3" t="s">
        <v>23</v>
      </c>
      <c r="C79" s="14">
        <f>C76*$J$5+C77+C78</f>
        <v>0</v>
      </c>
    </row>
    <row r="80" spans="1:6" x14ac:dyDescent="0.3">
      <c r="A80" s="3"/>
      <c r="B80" s="3" t="s">
        <v>24</v>
      </c>
      <c r="C80" s="14">
        <f>C76*$J$6+C77+C78</f>
        <v>0</v>
      </c>
    </row>
    <row r="81" spans="1:6" x14ac:dyDescent="0.3">
      <c r="A81" s="3"/>
      <c r="B81" s="3" t="s">
        <v>160</v>
      </c>
      <c r="C81" s="11">
        <v>0</v>
      </c>
    </row>
    <row r="82" spans="1:6" x14ac:dyDescent="0.3">
      <c r="A82" s="3"/>
      <c r="B82" s="3"/>
      <c r="C82" s="14"/>
    </row>
    <row r="83" spans="1:6" x14ac:dyDescent="0.3">
      <c r="A83" s="3"/>
      <c r="B83" s="27" t="s">
        <v>148</v>
      </c>
      <c r="C83" s="3"/>
    </row>
    <row r="84" spans="1:6" x14ac:dyDescent="0.3">
      <c r="A84" s="3"/>
      <c r="B84" s="3" t="s">
        <v>17</v>
      </c>
      <c r="C84" s="16">
        <v>0</v>
      </c>
      <c r="E84" s="3" t="s">
        <v>149</v>
      </c>
      <c r="F84" s="16">
        <v>0</v>
      </c>
    </row>
    <row r="85" spans="1:6" x14ac:dyDescent="0.3">
      <c r="A85" s="3"/>
      <c r="B85" s="3" t="s">
        <v>18</v>
      </c>
      <c r="C85" s="16">
        <v>0</v>
      </c>
      <c r="E85" s="3" t="s">
        <v>153</v>
      </c>
      <c r="F85" s="14">
        <f>+F84*C92</f>
        <v>0</v>
      </c>
    </row>
    <row r="86" spans="1:6" x14ac:dyDescent="0.3">
      <c r="A86" s="3"/>
      <c r="B86" s="3" t="s">
        <v>19</v>
      </c>
      <c r="C86" s="16">
        <v>0</v>
      </c>
      <c r="E86" s="3" t="s">
        <v>152</v>
      </c>
      <c r="F86" s="14">
        <f>+F84*C93</f>
        <v>0</v>
      </c>
    </row>
    <row r="87" spans="1:6" x14ac:dyDescent="0.3">
      <c r="A87" s="3"/>
      <c r="B87" s="3" t="s">
        <v>228</v>
      </c>
      <c r="C87" s="16">
        <v>0</v>
      </c>
      <c r="E87" s="3" t="s">
        <v>161</v>
      </c>
      <c r="F87" s="14">
        <f>+F84*C94</f>
        <v>0</v>
      </c>
    </row>
    <row r="88" spans="1:6" x14ac:dyDescent="0.3">
      <c r="A88" s="3"/>
      <c r="B88" s="3" t="s">
        <v>227</v>
      </c>
      <c r="C88" s="16">
        <v>0</v>
      </c>
      <c r="E88" s="3"/>
      <c r="F88" s="14"/>
    </row>
    <row r="89" spans="1:6" x14ac:dyDescent="0.3">
      <c r="A89" s="3"/>
      <c r="B89" s="3" t="s">
        <v>20</v>
      </c>
      <c r="C89" s="3">
        <f>SUM(C84:C88)</f>
        <v>0</v>
      </c>
    </row>
    <row r="90" spans="1:6" x14ac:dyDescent="0.3">
      <c r="A90" s="3"/>
      <c r="B90" s="3" t="s">
        <v>229</v>
      </c>
      <c r="C90" s="11">
        <v>0</v>
      </c>
    </row>
    <row r="91" spans="1:6" x14ac:dyDescent="0.3">
      <c r="A91" s="3"/>
      <c r="B91" s="3" t="s">
        <v>22</v>
      </c>
      <c r="C91" s="11">
        <v>0</v>
      </c>
    </row>
    <row r="92" spans="1:6" x14ac:dyDescent="0.3">
      <c r="A92" s="3"/>
      <c r="B92" s="3" t="s">
        <v>23</v>
      </c>
      <c r="C92" s="14">
        <f>C89*$J$5+C90+C91</f>
        <v>0</v>
      </c>
    </row>
    <row r="93" spans="1:6" x14ac:dyDescent="0.3">
      <c r="A93" s="3"/>
      <c r="B93" s="3" t="s">
        <v>24</v>
      </c>
      <c r="C93" s="14">
        <f>C89*$J$6+C90+C91</f>
        <v>0</v>
      </c>
    </row>
    <row r="94" spans="1:6" x14ac:dyDescent="0.3">
      <c r="A94" s="3"/>
      <c r="B94" s="3" t="s">
        <v>160</v>
      </c>
      <c r="C94" s="11">
        <v>0</v>
      </c>
    </row>
    <row r="96" spans="1:6" x14ac:dyDescent="0.3">
      <c r="A96" s="3"/>
      <c r="B96" s="27" t="s">
        <v>148</v>
      </c>
      <c r="C96" s="3"/>
    </row>
    <row r="97" spans="1:6" x14ac:dyDescent="0.3">
      <c r="A97" s="3"/>
      <c r="B97" s="3" t="s">
        <v>17</v>
      </c>
      <c r="C97" s="16">
        <v>0</v>
      </c>
      <c r="E97" s="3" t="s">
        <v>149</v>
      </c>
      <c r="F97" s="16">
        <v>0</v>
      </c>
    </row>
    <row r="98" spans="1:6" x14ac:dyDescent="0.3">
      <c r="A98" s="3"/>
      <c r="B98" s="3" t="s">
        <v>18</v>
      </c>
      <c r="C98" s="16">
        <v>0</v>
      </c>
      <c r="E98" s="3" t="s">
        <v>153</v>
      </c>
      <c r="F98" s="14">
        <f>+F97*C105</f>
        <v>0</v>
      </c>
    </row>
    <row r="99" spans="1:6" x14ac:dyDescent="0.3">
      <c r="A99" s="3"/>
      <c r="B99" s="3" t="s">
        <v>19</v>
      </c>
      <c r="C99" s="16">
        <v>0</v>
      </c>
      <c r="E99" s="3" t="s">
        <v>152</v>
      </c>
      <c r="F99" s="14">
        <f>+F97*C106</f>
        <v>0</v>
      </c>
    </row>
    <row r="100" spans="1:6" x14ac:dyDescent="0.3">
      <c r="A100" s="3"/>
      <c r="B100" s="3" t="s">
        <v>228</v>
      </c>
      <c r="C100" s="16">
        <v>0</v>
      </c>
      <c r="E100" s="3" t="s">
        <v>161</v>
      </c>
      <c r="F100" s="14">
        <f>+F97*C107</f>
        <v>0</v>
      </c>
    </row>
    <row r="101" spans="1:6" x14ac:dyDescent="0.3">
      <c r="A101" s="3"/>
      <c r="B101" s="3" t="s">
        <v>227</v>
      </c>
      <c r="C101" s="16">
        <v>0</v>
      </c>
      <c r="E101" s="3"/>
      <c r="F101" s="14"/>
    </row>
    <row r="102" spans="1:6" x14ac:dyDescent="0.3">
      <c r="A102" s="3"/>
      <c r="B102" s="3" t="s">
        <v>20</v>
      </c>
      <c r="C102" s="3">
        <f>SUM(C97:C101)</f>
        <v>0</v>
      </c>
    </row>
    <row r="103" spans="1:6" x14ac:dyDescent="0.3">
      <c r="A103" s="3"/>
      <c r="B103" s="3" t="s">
        <v>229</v>
      </c>
      <c r="C103" s="11">
        <v>0</v>
      </c>
    </row>
    <row r="104" spans="1:6" x14ac:dyDescent="0.3">
      <c r="A104" s="3"/>
      <c r="B104" s="3" t="s">
        <v>22</v>
      </c>
      <c r="C104" s="11">
        <v>0</v>
      </c>
    </row>
    <row r="105" spans="1:6" x14ac:dyDescent="0.3">
      <c r="A105" s="3"/>
      <c r="B105" s="3" t="s">
        <v>23</v>
      </c>
      <c r="C105" s="14">
        <f>C102*$J$5+C103+C104</f>
        <v>0</v>
      </c>
    </row>
    <row r="106" spans="1:6" x14ac:dyDescent="0.3">
      <c r="A106" s="3"/>
      <c r="B106" s="3" t="s">
        <v>24</v>
      </c>
      <c r="C106" s="14">
        <f>C102*$J$6+C103+C104</f>
        <v>0</v>
      </c>
    </row>
    <row r="107" spans="1:6" x14ac:dyDescent="0.3">
      <c r="A107" s="3"/>
      <c r="B107" s="3" t="s">
        <v>160</v>
      </c>
      <c r="C107" s="11">
        <v>0</v>
      </c>
    </row>
    <row r="109" spans="1:6" x14ac:dyDescent="0.3">
      <c r="A109" s="3"/>
      <c r="B109" s="27" t="s">
        <v>148</v>
      </c>
      <c r="C109" s="3"/>
    </row>
    <row r="110" spans="1:6" x14ac:dyDescent="0.3">
      <c r="A110" s="3"/>
      <c r="B110" s="3" t="s">
        <v>17</v>
      </c>
      <c r="C110" s="16">
        <v>0</v>
      </c>
      <c r="E110" s="3" t="s">
        <v>149</v>
      </c>
      <c r="F110" s="16">
        <v>0</v>
      </c>
    </row>
    <row r="111" spans="1:6" x14ac:dyDescent="0.3">
      <c r="A111" s="3"/>
      <c r="B111" s="3" t="s">
        <v>18</v>
      </c>
      <c r="C111" s="16">
        <v>0</v>
      </c>
      <c r="E111" s="3" t="s">
        <v>153</v>
      </c>
      <c r="F111" s="14">
        <f>+F110*C118</f>
        <v>0</v>
      </c>
    </row>
    <row r="112" spans="1:6" x14ac:dyDescent="0.3">
      <c r="A112" s="3"/>
      <c r="B112" s="3" t="s">
        <v>19</v>
      </c>
      <c r="C112" s="16">
        <v>0</v>
      </c>
      <c r="E112" s="3" t="s">
        <v>152</v>
      </c>
      <c r="F112" s="14">
        <f>+F110*C119</f>
        <v>0</v>
      </c>
    </row>
    <row r="113" spans="1:6" x14ac:dyDescent="0.3">
      <c r="A113" s="3"/>
      <c r="B113" s="3" t="s">
        <v>228</v>
      </c>
      <c r="C113" s="16">
        <v>0</v>
      </c>
      <c r="E113" s="3" t="s">
        <v>161</v>
      </c>
      <c r="F113" s="14">
        <f>+F110*C120</f>
        <v>0</v>
      </c>
    </row>
    <row r="114" spans="1:6" x14ac:dyDescent="0.3">
      <c r="A114" s="3"/>
      <c r="B114" s="3" t="s">
        <v>227</v>
      </c>
      <c r="C114" s="16">
        <v>0</v>
      </c>
      <c r="E114" s="3"/>
      <c r="F114" s="14"/>
    </row>
    <row r="115" spans="1:6" x14ac:dyDescent="0.3">
      <c r="A115" s="3"/>
      <c r="B115" s="3" t="s">
        <v>20</v>
      </c>
      <c r="C115" s="3">
        <f>SUM(C110:C114)</f>
        <v>0</v>
      </c>
    </row>
    <row r="116" spans="1:6" x14ac:dyDescent="0.3">
      <c r="A116" s="3"/>
      <c r="B116" s="3" t="s">
        <v>229</v>
      </c>
      <c r="C116" s="11">
        <v>0</v>
      </c>
    </row>
    <row r="117" spans="1:6" x14ac:dyDescent="0.3">
      <c r="A117" s="3"/>
      <c r="B117" s="3" t="s">
        <v>22</v>
      </c>
      <c r="C117" s="11">
        <v>0</v>
      </c>
    </row>
    <row r="118" spans="1:6" x14ac:dyDescent="0.3">
      <c r="A118" s="3"/>
      <c r="B118" s="3" t="s">
        <v>23</v>
      </c>
      <c r="C118" s="14">
        <f>C115*$J$5+C116+C117</f>
        <v>0</v>
      </c>
    </row>
    <row r="119" spans="1:6" x14ac:dyDescent="0.3">
      <c r="A119" s="3"/>
      <c r="B119" s="3" t="s">
        <v>24</v>
      </c>
      <c r="C119" s="14">
        <f>C115*$J$6+C116+C117</f>
        <v>0</v>
      </c>
    </row>
    <row r="120" spans="1:6" x14ac:dyDescent="0.3">
      <c r="A120" s="3"/>
      <c r="B120" s="3" t="s">
        <v>160</v>
      </c>
      <c r="C120" s="11">
        <v>0</v>
      </c>
    </row>
    <row r="122" spans="1:6" x14ac:dyDescent="0.3">
      <c r="A122" s="3"/>
      <c r="B122" s="27" t="s">
        <v>148</v>
      </c>
      <c r="C122" s="3"/>
    </row>
    <row r="123" spans="1:6" x14ac:dyDescent="0.3">
      <c r="A123" s="3"/>
      <c r="B123" s="3" t="s">
        <v>17</v>
      </c>
      <c r="C123" s="16">
        <v>0</v>
      </c>
      <c r="E123" s="3" t="s">
        <v>149</v>
      </c>
      <c r="F123" s="16">
        <v>0</v>
      </c>
    </row>
    <row r="124" spans="1:6" x14ac:dyDescent="0.3">
      <c r="A124" s="3"/>
      <c r="B124" s="3" t="s">
        <v>18</v>
      </c>
      <c r="C124" s="16">
        <v>0</v>
      </c>
      <c r="E124" s="3" t="s">
        <v>153</v>
      </c>
      <c r="F124" s="14">
        <f>+F123*C131</f>
        <v>0</v>
      </c>
    </row>
    <row r="125" spans="1:6" x14ac:dyDescent="0.3">
      <c r="A125" s="3"/>
      <c r="B125" s="3" t="s">
        <v>19</v>
      </c>
      <c r="C125" s="16">
        <v>0</v>
      </c>
      <c r="E125" s="3" t="s">
        <v>152</v>
      </c>
      <c r="F125" s="14">
        <f>+F123*C132</f>
        <v>0</v>
      </c>
    </row>
    <row r="126" spans="1:6" x14ac:dyDescent="0.3">
      <c r="A126" s="3"/>
      <c r="B126" s="3" t="s">
        <v>228</v>
      </c>
      <c r="C126" s="16">
        <v>0</v>
      </c>
      <c r="E126" s="3" t="s">
        <v>161</v>
      </c>
      <c r="F126" s="14">
        <f>+F123*C133</f>
        <v>0</v>
      </c>
    </row>
    <row r="127" spans="1:6" x14ac:dyDescent="0.3">
      <c r="A127" s="3"/>
      <c r="B127" s="3" t="s">
        <v>227</v>
      </c>
      <c r="C127" s="16">
        <v>0</v>
      </c>
      <c r="E127" s="3"/>
      <c r="F127" s="14"/>
    </row>
    <row r="128" spans="1:6" x14ac:dyDescent="0.3">
      <c r="A128" s="3"/>
      <c r="B128" s="3" t="s">
        <v>20</v>
      </c>
      <c r="C128" s="3">
        <f>SUM(C123:C127)</f>
        <v>0</v>
      </c>
    </row>
    <row r="129" spans="1:3" x14ac:dyDescent="0.3">
      <c r="A129" s="3"/>
      <c r="B129" s="3" t="s">
        <v>229</v>
      </c>
      <c r="C129" s="11">
        <v>0</v>
      </c>
    </row>
    <row r="130" spans="1:3" x14ac:dyDescent="0.3">
      <c r="A130" s="3"/>
      <c r="B130" s="3" t="s">
        <v>22</v>
      </c>
      <c r="C130" s="11">
        <v>0</v>
      </c>
    </row>
    <row r="131" spans="1:3" x14ac:dyDescent="0.3">
      <c r="A131" s="3"/>
      <c r="B131" s="3" t="s">
        <v>23</v>
      </c>
      <c r="C131" s="14">
        <f>C128*$J$5+C129+C130</f>
        <v>0</v>
      </c>
    </row>
    <row r="132" spans="1:3" x14ac:dyDescent="0.3">
      <c r="A132" s="3"/>
      <c r="B132" s="3" t="s">
        <v>24</v>
      </c>
      <c r="C132" s="14">
        <f>C128*$J$6+C129+C130</f>
        <v>0</v>
      </c>
    </row>
    <row r="133" spans="1:3" x14ac:dyDescent="0.3">
      <c r="B133" s="3" t="s">
        <v>160</v>
      </c>
      <c r="C133" s="11">
        <v>0</v>
      </c>
    </row>
    <row r="134" spans="1:3" x14ac:dyDescent="0.3">
      <c r="B134" s="3"/>
      <c r="C134" s="1"/>
    </row>
    <row r="135" spans="1:3" x14ac:dyDescent="0.3">
      <c r="B135" s="3"/>
      <c r="C135" s="1"/>
    </row>
    <row r="137" spans="1:3" x14ac:dyDescent="0.3">
      <c r="B137" s="3" t="s">
        <v>154</v>
      </c>
      <c r="C137" s="39">
        <f>+F123+F110+F97+F84+F71+F58+F45+F32+F19+F6</f>
        <v>0</v>
      </c>
    </row>
    <row r="138" spans="1:3" x14ac:dyDescent="0.3">
      <c r="B138" s="3" t="s">
        <v>153</v>
      </c>
      <c r="C138" s="14">
        <f>+F124+F111+F98+F85+F72+F59+F46+F33+F20+F7</f>
        <v>0</v>
      </c>
    </row>
    <row r="139" spans="1:3" x14ac:dyDescent="0.3">
      <c r="B139" s="3" t="s">
        <v>152</v>
      </c>
      <c r="C139" s="14">
        <f>+F125+F112+F99+F86+F73+F60+F47+F34+F21+F8</f>
        <v>0</v>
      </c>
    </row>
    <row r="140" spans="1:3" x14ac:dyDescent="0.3">
      <c r="B140" s="3" t="s">
        <v>163</v>
      </c>
      <c r="C140" s="14">
        <f>+F126+F113+F100+F87+F74+F61+F48+F35+F22+F9</f>
        <v>0</v>
      </c>
    </row>
    <row r="142" spans="1:3" x14ac:dyDescent="0.3">
      <c r="B142" s="3" t="s">
        <v>155</v>
      </c>
      <c r="C142" s="38">
        <f>+C137/12</f>
        <v>0</v>
      </c>
    </row>
    <row r="143" spans="1:3" x14ac:dyDescent="0.3">
      <c r="B143" s="3" t="s">
        <v>156</v>
      </c>
      <c r="C143" s="14">
        <f>+C138/12</f>
        <v>0</v>
      </c>
    </row>
    <row r="144" spans="1:3" x14ac:dyDescent="0.3">
      <c r="B144" s="3" t="s">
        <v>157</v>
      </c>
      <c r="C144" s="14">
        <f>+C139/12</f>
        <v>0</v>
      </c>
    </row>
    <row r="145" spans="2:3" x14ac:dyDescent="0.3">
      <c r="B145" s="3" t="s">
        <v>162</v>
      </c>
      <c r="C145" s="14">
        <f>+C140/12</f>
        <v>0</v>
      </c>
    </row>
    <row r="148" spans="2:3" x14ac:dyDescent="0.3">
      <c r="B148" s="31" t="s">
        <v>35</v>
      </c>
    </row>
  </sheetData>
  <sheetProtection algorithmName="SHA-512" hashValue="5jg2NNkRudpL84yIGGfztJvuhhEeolN3vdHXT8754rTkLy/ze+ED+KjI7O3/UBbMKYoyz7COeTx07pPb41U9gA==" saltValue="KmMZ8aRA8BI5nqNzoVJqLQ==" spinCount="100000" sheet="1" objects="1" scenarios="1"/>
  <mergeCells count="2"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962F2-ED25-4264-8A6F-A9D5A0F59D56}">
  <dimension ref="A1:E32"/>
  <sheetViews>
    <sheetView showGridLines="0" showRowColHeaders="0" workbookViewId="0">
      <selection sqref="A1:E2"/>
    </sheetView>
  </sheetViews>
  <sheetFormatPr defaultRowHeight="14.4" x14ac:dyDescent="0.3"/>
  <cols>
    <col min="3" max="3" width="52.88671875" bestFit="1" customWidth="1"/>
    <col min="4" max="4" width="21.88671875" customWidth="1"/>
    <col min="5" max="5" width="13.5546875" customWidth="1"/>
  </cols>
  <sheetData>
    <row r="1" spans="1:5" s="3" customFormat="1" ht="29.4" customHeight="1" x14ac:dyDescent="0.3">
      <c r="A1" s="52" t="s">
        <v>171</v>
      </c>
      <c r="B1" s="52"/>
      <c r="C1" s="52"/>
      <c r="D1" s="49"/>
      <c r="E1" s="49"/>
    </row>
    <row r="2" spans="1:5" s="3" customFormat="1" ht="28.2" customHeight="1" x14ac:dyDescent="0.3">
      <c r="A2" s="49"/>
      <c r="B2" s="49"/>
      <c r="C2" s="49"/>
      <c r="D2" s="49"/>
      <c r="E2" s="49"/>
    </row>
    <row r="5" spans="1:5" x14ac:dyDescent="0.3">
      <c r="B5" s="3"/>
      <c r="C5" s="19" t="s">
        <v>164</v>
      </c>
      <c r="D5" s="3"/>
      <c r="E5" s="3"/>
    </row>
    <row r="6" spans="1:5" x14ac:dyDescent="0.3">
      <c r="B6" s="3"/>
      <c r="C6" s="3" t="s">
        <v>25</v>
      </c>
      <c r="D6" s="43">
        <f>+'Shoots per maand'!C142</f>
        <v>0</v>
      </c>
      <c r="E6" s="3"/>
    </row>
    <row r="7" spans="1:5" x14ac:dyDescent="0.3">
      <c r="B7" s="3"/>
      <c r="C7" s="3" t="s">
        <v>165</v>
      </c>
      <c r="D7" s="44">
        <f>IFERROR(+D8/D6,0)</f>
        <v>0</v>
      </c>
      <c r="E7" s="3"/>
    </row>
    <row r="8" spans="1:5" x14ac:dyDescent="0.3">
      <c r="B8" s="3"/>
      <c r="C8" s="3" t="s">
        <v>166</v>
      </c>
      <c r="D8" s="45">
        <f>+'Shoots per maand'!C143</f>
        <v>0</v>
      </c>
      <c r="E8" s="3"/>
    </row>
    <row r="9" spans="1:5" x14ac:dyDescent="0.3">
      <c r="B9" s="3"/>
      <c r="C9" s="3" t="s">
        <v>26</v>
      </c>
      <c r="D9" s="46">
        <f>+Calculator!C12</f>
        <v>0</v>
      </c>
      <c r="E9" s="3"/>
    </row>
    <row r="10" spans="1:5" x14ac:dyDescent="0.3">
      <c r="B10" s="3"/>
      <c r="C10" s="3" t="s">
        <v>172</v>
      </c>
      <c r="D10" s="14">
        <f>D8-D9</f>
        <v>0</v>
      </c>
      <c r="E10" s="3"/>
    </row>
    <row r="11" spans="1:5" x14ac:dyDescent="0.3">
      <c r="B11" s="3"/>
      <c r="C11" s="3" t="s">
        <v>27</v>
      </c>
      <c r="D11" s="3"/>
      <c r="E11" s="47">
        <f>IFERROR(D10/D8,0)</f>
        <v>0</v>
      </c>
    </row>
    <row r="12" spans="1:5" x14ac:dyDescent="0.3">
      <c r="B12" s="3"/>
      <c r="C12" s="3"/>
      <c r="D12" s="3"/>
      <c r="E12" s="3"/>
    </row>
    <row r="13" spans="1:5" x14ac:dyDescent="0.3">
      <c r="B13" s="3"/>
      <c r="C13" s="19" t="s">
        <v>167</v>
      </c>
      <c r="D13" s="3"/>
      <c r="E13" s="3"/>
    </row>
    <row r="14" spans="1:5" x14ac:dyDescent="0.3">
      <c r="B14" s="3"/>
      <c r="C14" s="3" t="s">
        <v>25</v>
      </c>
      <c r="D14" s="43">
        <f>+'Shoots per maand'!C142</f>
        <v>0</v>
      </c>
      <c r="E14" s="3"/>
    </row>
    <row r="15" spans="1:5" x14ac:dyDescent="0.3">
      <c r="B15" s="3"/>
      <c r="C15" s="3" t="s">
        <v>158</v>
      </c>
      <c r="D15" s="44">
        <f>IFERROR(+D16/D14,0)</f>
        <v>0</v>
      </c>
      <c r="E15" s="3"/>
    </row>
    <row r="16" spans="1:5" x14ac:dyDescent="0.3">
      <c r="B16" s="3"/>
      <c r="C16" s="3" t="s">
        <v>159</v>
      </c>
      <c r="D16" s="45">
        <f>+'Shoots per maand'!C144</f>
        <v>0</v>
      </c>
      <c r="E16" s="3"/>
    </row>
    <row r="17" spans="2:5" x14ac:dyDescent="0.3">
      <c r="B17" s="3"/>
      <c r="C17" s="3" t="s">
        <v>26</v>
      </c>
      <c r="D17" s="46">
        <f>+Calculator!C12</f>
        <v>0</v>
      </c>
      <c r="E17" s="3"/>
    </row>
    <row r="18" spans="2:5" x14ac:dyDescent="0.3">
      <c r="B18" s="3"/>
      <c r="C18" s="3" t="s">
        <v>172</v>
      </c>
      <c r="D18" s="14">
        <f>D16-D17</f>
        <v>0</v>
      </c>
      <c r="E18" s="3"/>
    </row>
    <row r="19" spans="2:5" x14ac:dyDescent="0.3">
      <c r="B19" s="3"/>
      <c r="C19" s="3" t="s">
        <v>27</v>
      </c>
      <c r="D19" s="3"/>
      <c r="E19" s="47">
        <f>IFERROR(D18/D16,0)</f>
        <v>0</v>
      </c>
    </row>
    <row r="20" spans="2:5" x14ac:dyDescent="0.3">
      <c r="B20" s="3"/>
      <c r="C20" s="3"/>
      <c r="D20" s="3"/>
      <c r="E20" s="3"/>
    </row>
    <row r="21" spans="2:5" x14ac:dyDescent="0.3">
      <c r="B21" s="3"/>
      <c r="C21" s="19" t="s">
        <v>168</v>
      </c>
      <c r="D21" s="3"/>
      <c r="E21" s="3"/>
    </row>
    <row r="22" spans="2:5" x14ac:dyDescent="0.3">
      <c r="B22" s="3"/>
      <c r="C22" s="3" t="s">
        <v>25</v>
      </c>
      <c r="D22" s="43">
        <f>+'Shoots per maand'!C142</f>
        <v>0</v>
      </c>
      <c r="E22" s="3"/>
    </row>
    <row r="23" spans="2:5" x14ac:dyDescent="0.3">
      <c r="B23" s="3"/>
      <c r="C23" s="3" t="s">
        <v>169</v>
      </c>
      <c r="D23" s="44">
        <f>IFERROR(+D24/D22,0)</f>
        <v>0</v>
      </c>
      <c r="E23" s="3"/>
    </row>
    <row r="24" spans="2:5" x14ac:dyDescent="0.3">
      <c r="B24" s="3"/>
      <c r="C24" s="3" t="s">
        <v>170</v>
      </c>
      <c r="D24" s="45">
        <f>+'Shoots per maand'!C145</f>
        <v>0</v>
      </c>
      <c r="E24" s="3"/>
    </row>
    <row r="25" spans="2:5" x14ac:dyDescent="0.3">
      <c r="B25" s="3"/>
      <c r="C25" s="3" t="s">
        <v>26</v>
      </c>
      <c r="D25" s="46">
        <f>+Calculator!C12</f>
        <v>0</v>
      </c>
      <c r="E25" s="3"/>
    </row>
    <row r="26" spans="2:5" x14ac:dyDescent="0.3">
      <c r="B26" s="3"/>
      <c r="C26" s="3" t="s">
        <v>172</v>
      </c>
      <c r="D26" s="14">
        <f>D24-D25</f>
        <v>0</v>
      </c>
      <c r="E26" s="3"/>
    </row>
    <row r="27" spans="2:5" x14ac:dyDescent="0.3">
      <c r="B27" s="3"/>
      <c r="C27" s="3" t="s">
        <v>27</v>
      </c>
      <c r="D27" s="3"/>
      <c r="E27" s="47">
        <f>IFERROR(D26/D24,0)</f>
        <v>0</v>
      </c>
    </row>
    <row r="28" spans="2:5" x14ac:dyDescent="0.3">
      <c r="B28" s="3"/>
      <c r="C28" s="3"/>
      <c r="D28" s="3"/>
      <c r="E28" s="3"/>
    </row>
    <row r="32" spans="2:5" x14ac:dyDescent="0.3">
      <c r="C32" s="31" t="s">
        <v>35</v>
      </c>
    </row>
  </sheetData>
  <sheetProtection algorithmName="SHA-512" hashValue="ei45Df2IuZBY8rLA0loKKt7QCnUKaq7Zx56DftRe+NdLsgheSLTzWGUIfjSYhY6FjpDpoYnLhcuaB9VgTMMQ8w==" saltValue="Er189DhyLaIPUwXJ0ztVyQ==" spinCount="100000" sheet="1" objects="1" scenarios="1"/>
  <mergeCells count="1">
    <mergeCell ref="A1:E2"/>
  </mergeCells>
  <pageMargins left="0.7" right="0.7" top="0.75" bottom="0.75" header="0.3" footer="0.3"/>
  <ignoredErrors>
    <ignoredError sqref="D14:D15 D22:D23 D6:D7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Disclaimer</vt:lpstr>
      <vt:lpstr>Uitleg</vt:lpstr>
      <vt:lpstr>Kosten</vt:lpstr>
      <vt:lpstr>Calculator</vt:lpstr>
      <vt:lpstr>Shoots per maand</vt:lpstr>
      <vt:lpstr>Winstanalyse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Nicky Heinne</cp:lastModifiedBy>
  <dcterms:created xsi:type="dcterms:W3CDTF">2025-07-03T11:57:44Z</dcterms:created>
  <dcterms:modified xsi:type="dcterms:W3CDTF">2025-08-02T08:11:35Z</dcterms:modified>
</cp:coreProperties>
</file>